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chartsheets/sheet1.xml" ContentType="application/vnd.openxmlformats-officedocument.spreadsheetml.chart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harts/chart1.xml" ContentType="application/vnd.openxmlformats-officedocument.drawingml.chart+xml"/>
  <Override PartName="/xl/drawings/drawing20.xml" ContentType="application/vnd.openxmlformats-officedocument.drawingml.chartshapes+xml"/>
  <Override PartName="/xl/drawings/drawing21.xml" ContentType="application/vnd.openxmlformats-officedocument.drawing+xml"/>
  <Override PartName="/xl/drawings/drawing22.xml" ContentType="application/vnd.openxmlformats-officedocument.drawing+xml"/>
  <Override PartName="/xl/charts/chart2.xml" ContentType="application/vnd.openxmlformats-officedocument.drawingml.chart+xml"/>
  <Override PartName="/xl/drawings/drawing23.xml" ContentType="application/vnd.openxmlformats-officedocument.drawing+xml"/>
  <Override PartName="/xl/charts/chart3.xml" ContentType="application/vnd.openxmlformats-officedocument.drawingml.chart+xml"/>
  <Override PartName="/xl/drawings/drawing24.xml" ContentType="application/vnd.openxmlformats-officedocument.drawingml.chartshapes+xml"/>
  <Override PartName="/xl/drawings/drawing25.xml" ContentType="application/vnd.openxmlformats-officedocument.drawing+xml"/>
  <Override PartName="/xl/charts/chart4.xml" ContentType="application/vnd.openxmlformats-officedocument.drawingml.chart+xml"/>
  <Override PartName="/xl/drawings/drawing26.xml" ContentType="application/vnd.openxmlformats-officedocument.drawing+xml"/>
  <Override PartName="/xl/charts/chart5.xml" ContentType="application/vnd.openxmlformats-officedocument.drawingml.chart+xml"/>
  <Override PartName="/xl/drawings/drawing27.xml" ContentType="application/vnd.openxmlformats-officedocument.drawing+xml"/>
  <Override PartName="/xl/charts/chart6.xml" ContentType="application/vnd.openxmlformats-officedocument.drawingml.chart+xml"/>
  <Override PartName="/xl/drawings/drawing28.xml" ContentType="application/vnd.openxmlformats-officedocument.drawing+xml"/>
  <Override PartName="/xl/charts/chart7.xml" ContentType="application/vnd.openxmlformats-officedocument.drawingml.chart+xml"/>
  <Override PartName="/xl/drawings/drawing29.xml" ContentType="application/vnd.openxmlformats-officedocument.drawing+xml"/>
  <Override PartName="/xl/charts/chart8.xml" ContentType="application/vnd.openxmlformats-officedocument.drawingml.chart+xml"/>
  <Override PartName="/xl/drawings/drawing30.xml" ContentType="application/vnd.openxmlformats-officedocument.drawing+xml"/>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D:\Mis Documentos\INFOCRITICA\01Trabajo Casa\2019\Web Publicar 2019\Pendientes\Estadísticas\"/>
    </mc:Choice>
  </mc:AlternateContent>
  <bookViews>
    <workbookView showSheetTabs="0" xWindow="0" yWindow="0" windowWidth="24000" windowHeight="8475" tabRatio="881"/>
  </bookViews>
  <sheets>
    <sheet name="Indice" sheetId="7" r:id="rId1"/>
    <sheet name="Año 2005" sheetId="9" r:id="rId2"/>
    <sheet name="Año 2006" sheetId="8" r:id="rId3"/>
    <sheet name="Año 2007" sheetId="10" r:id="rId4"/>
    <sheet name="Año 2008" sheetId="11" r:id="rId5"/>
    <sheet name="Año 2009" sheetId="16" r:id="rId6"/>
    <sheet name="Año 2010" sheetId="17" r:id="rId7"/>
    <sheet name="Año 2011" sheetId="22" r:id="rId8"/>
    <sheet name="Año 2012" sheetId="34" r:id="rId9"/>
    <sheet name="Año 2013" sheetId="35" r:id="rId10"/>
    <sheet name="Año 2014" sheetId="36" r:id="rId11"/>
    <sheet name="Año 2015" sheetId="37" r:id="rId12"/>
    <sheet name="Año 2016" sheetId="38" r:id="rId13"/>
    <sheet name="Año 2017" sheetId="39" r:id="rId14"/>
    <sheet name="Año 2018" sheetId="40" r:id="rId15"/>
    <sheet name="Año 2019" sheetId="41" r:id="rId16"/>
    <sheet name="TODOS LOS AÑOS" sheetId="6" r:id="rId17"/>
    <sheet name="Casos PS y Region" sheetId="15" state="hidden" r:id="rId18"/>
    <sheet name="Gráfico Barra Por Año" sheetId="23" state="hidden" r:id="rId19"/>
    <sheet name="Tasas de Uso" sheetId="13" r:id="rId20"/>
    <sheet name="CASOS" sheetId="21" r:id="rId21"/>
    <sheet name="Gráfico Casos por Año GES" sheetId="20" r:id="rId22"/>
    <sheet name="Gráfico Casos por Año Calendari" sheetId="19" r:id="rId23"/>
    <sheet name="Gráficos Casos Acumulados" sheetId="12" state="hidden" r:id="rId24"/>
    <sheet name="Gráfico Tipo Atención" sheetId="14" r:id="rId25"/>
    <sheet name="GrafPorGrupdeDS" sheetId="33" r:id="rId26"/>
    <sheet name="PorGrpPrSal" sheetId="24" state="hidden" r:id="rId27"/>
    <sheet name="CasosSexo" sheetId="29" state="hidden" r:id="rId28"/>
    <sheet name="ProbSalModAmbFre" sheetId="30" r:id="rId29"/>
    <sheet name="ProbSalModHosFre" sheetId="31" r:id="rId30"/>
    <sheet name="ProbSalModMixFre" sheetId="32" r:id="rId31"/>
    <sheet name="POBOBJ" sheetId="18" state="hidden" r:id="rId32"/>
  </sheets>
  <definedNames>
    <definedName name="_xlnm._FilterDatabase" localSheetId="16" hidden="1">'TODOS LOS AÑOS'!$A$4:$A$59</definedName>
    <definedName name="_xlnm.Print_Area" localSheetId="20">CASOS!$A$85:$G$165</definedName>
    <definedName name="_xlnm.Print_Area" localSheetId="21">'Gráfico Casos por Año GES'!$E$40:$G$45</definedName>
    <definedName name="_xlnm.Print_Area" localSheetId="0">Indice!$A$1:$E$62</definedName>
    <definedName name="_xlnm.Print_Area" localSheetId="31">POBOBJ!$M$1:$R$33</definedName>
    <definedName name="_xlnm.Print_Area" localSheetId="26">PorGrpPrSal!$A$60:$B$72</definedName>
    <definedName name="_xlnm.Print_Area" localSheetId="19">'Tasas de Uso'!$A$5:$E$87</definedName>
    <definedName name="_xlnm.Print_Area" localSheetId="16">'TODOS LOS AÑOS'!$A$1:$N$48</definedName>
    <definedName name="CASOS">CASOS!$A$1:$C$81</definedName>
    <definedName name="_xlnm.Criteria" localSheetId="16">'TODOS LOS AÑOS'!#REF!</definedName>
    <definedName name="DATFON" localSheetId="26">PorGrpPrSal!#REF!</definedName>
    <definedName name="DATFON">POBOBJ!$F$1:$F$81</definedName>
    <definedName name="DATISA" localSheetId="26">PorGrpPrSal!#REF!</definedName>
    <definedName name="DATISA">POBOBJ!$G$1:$G$81</definedName>
    <definedName name="DATOS" localSheetId="26">PorGrpPrSal!$A$4:$B$72</definedName>
    <definedName name="DATOS">POBOBJ!$A$1:$G$81</definedName>
    <definedName name="DATOSAÑO" localSheetId="7">'Año 2011'!$A$5:$L$74</definedName>
    <definedName name="DATOSAÑO" localSheetId="8">'Año 2012'!$A$5:$L$74</definedName>
    <definedName name="DATOSAÑO" localSheetId="9">'Año 2013'!$A$5:$L$85</definedName>
    <definedName name="DATOSAÑO" localSheetId="10">'Año 2014'!$A$5:$L$85</definedName>
    <definedName name="DATOSAÑO" localSheetId="11">'Año 2015'!$A$5:$L$85</definedName>
    <definedName name="DATOSAÑO" localSheetId="12">'Año 2016'!$A$5:$L$85</definedName>
    <definedName name="DATOSAÑO" localSheetId="13">'Año 2017'!$A$5:$L$85</definedName>
    <definedName name="DATOSAÑO" localSheetId="14">'Año 2018'!$A$5:$L$85</definedName>
    <definedName name="DATOSAÑO" localSheetId="15">'Año 2019'!$A$5:$L$85</definedName>
    <definedName name="DATOSAÑO">'Año 2010'!$A$5:$L$74</definedName>
    <definedName name="FON_JUN_2006">'TODOS LOS AÑOS'!$E$4:$E$83</definedName>
    <definedName name="FON_JUN_2007">'TODOS LOS AÑOS'!$I$4:$I$83</definedName>
    <definedName name="FON_JUN_2008">'TODOS LOS AÑOS'!$M$4:$M$83</definedName>
    <definedName name="FON_JUN_2009">'TODOS LOS AÑOS'!$S$4:$S$83</definedName>
    <definedName name="FON_JUN_2010">'TODOS LOS AÑOS'!$AA$4:$AA$83</definedName>
    <definedName name="FON_JUN_2011">'TODOS LOS AÑOS'!$AI$4:$AI$83</definedName>
    <definedName name="FON_JUN_2012">'TODOS LOS AÑOS'!$AQ$4:$AQ$83</definedName>
    <definedName name="FON_JUN_2013">'TODOS LOS AÑOS'!$AY$4:$AY$83</definedName>
    <definedName name="FON_JUN_2014">'TODOS LOS AÑOS'!$BG$4:$BG$83</definedName>
    <definedName name="FON_JUN_2015">'TODOS LOS AÑOS'!$BO$4:$BO$83</definedName>
    <definedName name="FON_JUN_2016">'TODOS LOS AÑOS'!$BW$4:$BW$83</definedName>
    <definedName name="FON_JUN_2017">'TODOS LOS AÑOS'!$CE$4:$CE$83</definedName>
    <definedName name="FON_JUN_2018">'TODOS LOS AÑOS'!$CM$4:$CM$83</definedName>
    <definedName name="FON_JUN_2019">'TODOS LOS AÑOS'!$CU$4:$CU$83</definedName>
    <definedName name="IND_PRO_SAL">'TODOS LOS AÑOS'!$A$4:$A$83</definedName>
    <definedName name="ISA_JUN_2006">'TODOS LOS AÑOS'!$F$4:$F$83</definedName>
    <definedName name="ISA_JUN_2007">'TODOS LOS AÑOS'!$J$4:$J$83</definedName>
    <definedName name="ISA_JUN_2008">'TODOS LOS AÑOS'!$N$4:$N$83</definedName>
    <definedName name="ISA_JUN_2009">'TODOS LOS AÑOS'!$T$4:$T$83</definedName>
    <definedName name="ISA_JUN_2010">'TODOS LOS AÑOS'!$AB$4:$AB$83</definedName>
    <definedName name="ISA_JUN_2011">'TODOS LOS AÑOS'!$AJ$4:$AJ$83</definedName>
    <definedName name="ISA_JUN_2012">'TODOS LOS AÑOS'!$AR$4:$AR$83</definedName>
    <definedName name="ISA_JUN_2013">'TODOS LOS AÑOS'!$AZ$4:$AZ$83</definedName>
    <definedName name="ISA_JUN_2014">'TODOS LOS AÑOS'!$BH$4:$BH$83</definedName>
    <definedName name="ISA_JUN_2015">'TODOS LOS AÑOS'!$BP$4:$BP$83</definedName>
    <definedName name="ISA_JUN_2016">'TODOS LOS AÑOS'!$BX$4:$BX$83</definedName>
    <definedName name="ISA_JUN_2017">'TODOS LOS AÑOS'!$CF$4:$CF$83</definedName>
    <definedName name="ISA_JUN_2018">'TODOS LOS AÑOS'!$CN$4:$CN$83</definedName>
    <definedName name="ISA_JUN_2019">'TODOS LOS AÑOS'!$CV$4:$CV$83</definedName>
    <definedName name="TIPATE" localSheetId="26">PorGrpPrSal!$B$4:$B$72</definedName>
    <definedName name="TIPATE">POBOBJ!$B$1:$B$81</definedName>
    <definedName name="TODOSLOSAÑOS">'TODOS LOS AÑOS'!$A$4:$AL$84</definedName>
  </definedNames>
  <calcPr calcId="162913"/>
</workbook>
</file>

<file path=xl/calcChain.xml><?xml version="1.0" encoding="utf-8"?>
<calcChain xmlns="http://schemas.openxmlformats.org/spreadsheetml/2006/main">
  <c r="CX85" i="6" l="1"/>
  <c r="CW85" i="6"/>
  <c r="H86" i="41" l="1"/>
  <c r="L85" i="41" l="1"/>
  <c r="K85" i="41"/>
  <c r="L84" i="41"/>
  <c r="K84" i="41"/>
  <c r="L83" i="41"/>
  <c r="K83" i="41"/>
  <c r="L82" i="41"/>
  <c r="K82" i="41"/>
  <c r="L81" i="41"/>
  <c r="K81" i="41"/>
  <c r="L80" i="41"/>
  <c r="K80" i="41"/>
  <c r="L79" i="41"/>
  <c r="K79" i="41"/>
  <c r="L78" i="41"/>
  <c r="K78" i="41"/>
  <c r="L77" i="41"/>
  <c r="K77" i="41"/>
  <c r="L76" i="41"/>
  <c r="K76" i="41"/>
  <c r="L75" i="41"/>
  <c r="K75" i="41"/>
  <c r="L74" i="41"/>
  <c r="K74" i="41"/>
  <c r="L73" i="41"/>
  <c r="K73" i="41"/>
  <c r="L72" i="41"/>
  <c r="K72" i="41"/>
  <c r="L71" i="41"/>
  <c r="K71" i="41"/>
  <c r="L70" i="41"/>
  <c r="K70" i="41"/>
  <c r="L69" i="41"/>
  <c r="K69" i="41"/>
  <c r="L68" i="41"/>
  <c r="K68" i="41"/>
  <c r="L67" i="41"/>
  <c r="K67" i="41"/>
  <c r="L66" i="41"/>
  <c r="K66" i="41"/>
  <c r="L65" i="41"/>
  <c r="K65" i="41"/>
  <c r="L64" i="41"/>
  <c r="K64" i="41"/>
  <c r="L63" i="41"/>
  <c r="K63" i="41"/>
  <c r="L62" i="41"/>
  <c r="K62" i="41"/>
  <c r="L61" i="41"/>
  <c r="K61" i="41"/>
  <c r="L60" i="41"/>
  <c r="K60" i="41"/>
  <c r="L59" i="41"/>
  <c r="K59" i="41"/>
  <c r="L58" i="41"/>
  <c r="K58" i="41"/>
  <c r="L57" i="41"/>
  <c r="K57" i="41"/>
  <c r="L56" i="41"/>
  <c r="K56" i="41"/>
  <c r="L55" i="41"/>
  <c r="K55" i="41"/>
  <c r="L54" i="41"/>
  <c r="K54" i="41"/>
  <c r="L53" i="41"/>
  <c r="K53" i="41"/>
  <c r="L52" i="41"/>
  <c r="K52" i="41"/>
  <c r="L51" i="41"/>
  <c r="K51" i="41"/>
  <c r="L50" i="41"/>
  <c r="K50" i="41"/>
  <c r="L49" i="41"/>
  <c r="K49" i="41"/>
  <c r="L48" i="41"/>
  <c r="K48" i="41"/>
  <c r="L47" i="41"/>
  <c r="K47" i="41"/>
  <c r="L46" i="41"/>
  <c r="K46" i="41"/>
  <c r="L45" i="41"/>
  <c r="K45" i="41"/>
  <c r="L44" i="41"/>
  <c r="K44" i="41"/>
  <c r="L43" i="41"/>
  <c r="K43" i="41"/>
  <c r="L42" i="41"/>
  <c r="K42" i="41"/>
  <c r="L41" i="41"/>
  <c r="K41" i="41"/>
  <c r="L40" i="41"/>
  <c r="K40" i="41"/>
  <c r="L39" i="41"/>
  <c r="K39" i="41"/>
  <c r="L38" i="41"/>
  <c r="K38" i="41"/>
  <c r="L37" i="41"/>
  <c r="K37" i="41"/>
  <c r="L36" i="41"/>
  <c r="K36" i="41"/>
  <c r="L35" i="41"/>
  <c r="K35" i="41"/>
  <c r="L34" i="41"/>
  <c r="K34" i="41"/>
  <c r="L33" i="41"/>
  <c r="K33" i="41"/>
  <c r="L32" i="41"/>
  <c r="K32" i="41"/>
  <c r="L31" i="41"/>
  <c r="K31" i="41"/>
  <c r="L30" i="41"/>
  <c r="K30" i="41"/>
  <c r="L29" i="41"/>
  <c r="K29" i="41"/>
  <c r="L28" i="41"/>
  <c r="K28" i="41"/>
  <c r="L27" i="41"/>
  <c r="K27" i="41"/>
  <c r="L26" i="41"/>
  <c r="K26" i="41"/>
  <c r="L25" i="41"/>
  <c r="K25" i="41"/>
  <c r="L24" i="41"/>
  <c r="K24" i="41"/>
  <c r="L23" i="41"/>
  <c r="K23" i="41"/>
  <c r="L22" i="41"/>
  <c r="K22" i="41"/>
  <c r="L21" i="41"/>
  <c r="K21" i="41"/>
  <c r="L20" i="41"/>
  <c r="K20" i="41"/>
  <c r="L19" i="41"/>
  <c r="K19" i="41"/>
  <c r="L18" i="41"/>
  <c r="K18" i="41"/>
  <c r="L17" i="41"/>
  <c r="K17" i="41"/>
  <c r="L16" i="41"/>
  <c r="K16" i="41"/>
  <c r="L15" i="41"/>
  <c r="K15" i="41"/>
  <c r="L14" i="41"/>
  <c r="K14" i="41"/>
  <c r="L13" i="41"/>
  <c r="K13" i="41"/>
  <c r="L12" i="41"/>
  <c r="K12" i="41"/>
  <c r="L11" i="41"/>
  <c r="K11" i="41"/>
  <c r="L10" i="41"/>
  <c r="K10" i="41"/>
  <c r="L9" i="41"/>
  <c r="K9" i="41"/>
  <c r="L8" i="41"/>
  <c r="K8" i="41"/>
  <c r="K86" i="41" s="1"/>
  <c r="L7" i="41"/>
  <c r="K7" i="41"/>
  <c r="L6" i="41"/>
  <c r="K6" i="41"/>
  <c r="L5" i="41"/>
  <c r="K5" i="41"/>
  <c r="Q41" i="33" l="1"/>
  <c r="Q40" i="33"/>
  <c r="Q39" i="33"/>
  <c r="Q38" i="33"/>
  <c r="Q37" i="33"/>
  <c r="G54" i="20"/>
  <c r="F54" i="20"/>
  <c r="G53" i="20"/>
  <c r="I53" i="20" s="1"/>
  <c r="F53" i="20"/>
  <c r="H53" i="20" s="1"/>
  <c r="CV85" i="6"/>
  <c r="CU85" i="6"/>
  <c r="J53" i="20" l="1"/>
  <c r="Q42" i="33"/>
  <c r="Q46" i="33" s="1"/>
  <c r="Q49" i="33" l="1"/>
  <c r="Q45" i="33"/>
  <c r="Q44" i="33"/>
  <c r="Q48" i="33"/>
  <c r="Q47" i="33"/>
  <c r="E86" i="41" l="1"/>
  <c r="G86" i="13" l="1"/>
  <c r="F86" i="13"/>
  <c r="G85" i="13"/>
  <c r="F85" i="13"/>
  <c r="G84" i="13"/>
  <c r="F84" i="13"/>
  <c r="G83" i="13"/>
  <c r="F83" i="13"/>
  <c r="G82" i="13"/>
  <c r="F82" i="13"/>
  <c r="G81" i="13"/>
  <c r="F81" i="13"/>
  <c r="G80" i="13"/>
  <c r="F80" i="13"/>
  <c r="G79" i="13"/>
  <c r="F79" i="13"/>
  <c r="G78" i="13"/>
  <c r="F78" i="13"/>
  <c r="G77" i="13"/>
  <c r="F77" i="13"/>
  <c r="G76" i="13"/>
  <c r="F76" i="13"/>
  <c r="G75" i="13"/>
  <c r="F75" i="13"/>
  <c r="G74" i="13"/>
  <c r="F74" i="13"/>
  <c r="G73" i="13"/>
  <c r="F73" i="13"/>
  <c r="G72" i="13"/>
  <c r="F72" i="13"/>
  <c r="G71" i="13"/>
  <c r="F71" i="13"/>
  <c r="G70" i="13"/>
  <c r="F70" i="13"/>
  <c r="G69" i="13"/>
  <c r="F69" i="13"/>
  <c r="G68" i="13"/>
  <c r="F68" i="13"/>
  <c r="G67" i="13"/>
  <c r="F67" i="13"/>
  <c r="G66" i="13"/>
  <c r="F66" i="13"/>
  <c r="G65" i="13"/>
  <c r="F65" i="13"/>
  <c r="G64" i="13"/>
  <c r="F64" i="13"/>
  <c r="G63" i="13"/>
  <c r="F63" i="13"/>
  <c r="G62" i="13"/>
  <c r="F62" i="13"/>
  <c r="G61" i="13"/>
  <c r="F61" i="13"/>
  <c r="G60" i="13"/>
  <c r="F60" i="13"/>
  <c r="G59" i="13"/>
  <c r="F59" i="13"/>
  <c r="G58" i="13"/>
  <c r="F58" i="13"/>
  <c r="G57" i="13"/>
  <c r="F57" i="13"/>
  <c r="G56" i="13"/>
  <c r="F56" i="13"/>
  <c r="G55" i="13"/>
  <c r="F55" i="13"/>
  <c r="G54" i="13"/>
  <c r="F54" i="13"/>
  <c r="G53" i="13"/>
  <c r="F53" i="13"/>
  <c r="G52" i="13"/>
  <c r="F52" i="13"/>
  <c r="G51" i="13"/>
  <c r="F51" i="13"/>
  <c r="G50" i="13"/>
  <c r="F50" i="13"/>
  <c r="G49" i="13"/>
  <c r="F49" i="13"/>
  <c r="G48" i="13"/>
  <c r="F48" i="13"/>
  <c r="G47" i="13"/>
  <c r="F47" i="13"/>
  <c r="G46" i="13"/>
  <c r="F46" i="13"/>
  <c r="G45" i="13"/>
  <c r="F45" i="13"/>
  <c r="G44" i="13"/>
  <c r="F44" i="13"/>
  <c r="G43" i="13"/>
  <c r="F43" i="13"/>
  <c r="G42" i="13"/>
  <c r="F42" i="13"/>
  <c r="G41" i="13"/>
  <c r="F41" i="13"/>
  <c r="G40" i="13"/>
  <c r="F40" i="13"/>
  <c r="G39" i="13"/>
  <c r="F39" i="13"/>
  <c r="G38" i="13"/>
  <c r="F38" i="13"/>
  <c r="G37" i="13"/>
  <c r="F37" i="13"/>
  <c r="G36" i="13"/>
  <c r="F36" i="13"/>
  <c r="G35" i="13"/>
  <c r="F35" i="13"/>
  <c r="G34" i="13"/>
  <c r="F34" i="13"/>
  <c r="G33" i="13"/>
  <c r="F33" i="13"/>
  <c r="G32" i="13"/>
  <c r="F32" i="13"/>
  <c r="G31" i="13"/>
  <c r="F31" i="13"/>
  <c r="G30" i="13"/>
  <c r="F30" i="13"/>
  <c r="G29" i="13"/>
  <c r="F29" i="13"/>
  <c r="G28" i="13"/>
  <c r="F28" i="13"/>
  <c r="G27" i="13"/>
  <c r="F27" i="13"/>
  <c r="G26" i="13"/>
  <c r="F26" i="13"/>
  <c r="G25" i="13"/>
  <c r="F25" i="13"/>
  <c r="G24" i="13"/>
  <c r="F24" i="13"/>
  <c r="G23" i="13"/>
  <c r="F23" i="13"/>
  <c r="G22" i="13"/>
  <c r="F22" i="13"/>
  <c r="G21" i="13"/>
  <c r="F21" i="13"/>
  <c r="G20" i="13"/>
  <c r="F20" i="13"/>
  <c r="G19" i="13"/>
  <c r="F19" i="13"/>
  <c r="G18" i="13"/>
  <c r="F18" i="13"/>
  <c r="G17" i="13"/>
  <c r="F17" i="13"/>
  <c r="G16" i="13"/>
  <c r="F16" i="13"/>
  <c r="G15" i="13"/>
  <c r="F15" i="13"/>
  <c r="G14" i="13"/>
  <c r="F14" i="13"/>
  <c r="G13" i="13"/>
  <c r="F13" i="13"/>
  <c r="G12" i="13"/>
  <c r="F12" i="13"/>
  <c r="G11" i="13"/>
  <c r="F11" i="13"/>
  <c r="G10" i="13"/>
  <c r="F10" i="13"/>
  <c r="G9" i="13"/>
  <c r="F9" i="13"/>
  <c r="G8" i="13"/>
  <c r="F8" i="13"/>
  <c r="G7" i="13"/>
  <c r="F7" i="13"/>
  <c r="D86" i="13"/>
  <c r="C86" i="13"/>
  <c r="D85" i="13"/>
  <c r="C85" i="13"/>
  <c r="D84" i="13"/>
  <c r="C84" i="13"/>
  <c r="D83" i="13"/>
  <c r="C83" i="13"/>
  <c r="D82" i="13"/>
  <c r="C82" i="13"/>
  <c r="D81" i="13"/>
  <c r="C81" i="13"/>
  <c r="D80" i="13"/>
  <c r="C80" i="13"/>
  <c r="D79" i="13"/>
  <c r="C79" i="13"/>
  <c r="D78" i="13"/>
  <c r="C78" i="13"/>
  <c r="D77" i="13"/>
  <c r="C77" i="13"/>
  <c r="D76" i="13"/>
  <c r="C76" i="13"/>
  <c r="D75" i="13"/>
  <c r="C75" i="13"/>
  <c r="D74" i="13"/>
  <c r="C74" i="13"/>
  <c r="D73" i="13"/>
  <c r="C73" i="13"/>
  <c r="D72" i="13"/>
  <c r="C72" i="13"/>
  <c r="D71" i="13"/>
  <c r="C71" i="13"/>
  <c r="D70" i="13"/>
  <c r="C70" i="13"/>
  <c r="D69" i="13"/>
  <c r="C69" i="13"/>
  <c r="D68" i="13"/>
  <c r="C68" i="13"/>
  <c r="D67" i="13"/>
  <c r="C67" i="13"/>
  <c r="D66" i="13"/>
  <c r="C66" i="13"/>
  <c r="D65" i="13"/>
  <c r="C65" i="13"/>
  <c r="D64" i="13"/>
  <c r="C64" i="13"/>
  <c r="D63" i="13"/>
  <c r="C63" i="13"/>
  <c r="D62" i="13"/>
  <c r="C62" i="13"/>
  <c r="D61" i="13"/>
  <c r="C61" i="13"/>
  <c r="D60" i="13"/>
  <c r="C60" i="13"/>
  <c r="D59" i="13"/>
  <c r="C59" i="13"/>
  <c r="D58" i="13"/>
  <c r="C58" i="13"/>
  <c r="D57" i="13"/>
  <c r="C57" i="13"/>
  <c r="D56" i="13"/>
  <c r="C56" i="13"/>
  <c r="D55" i="13"/>
  <c r="C55" i="13"/>
  <c r="D54" i="13"/>
  <c r="C54" i="13"/>
  <c r="D53" i="13"/>
  <c r="C53" i="13"/>
  <c r="D52" i="13"/>
  <c r="C52" i="13"/>
  <c r="D51" i="13"/>
  <c r="C51" i="13"/>
  <c r="D50" i="13"/>
  <c r="C50" i="13"/>
  <c r="D49" i="13"/>
  <c r="C49" i="13"/>
  <c r="D48" i="13"/>
  <c r="C48" i="13"/>
  <c r="D47" i="13"/>
  <c r="C47" i="13"/>
  <c r="D46" i="13"/>
  <c r="C46" i="13"/>
  <c r="D45" i="13"/>
  <c r="C45" i="13"/>
  <c r="D44" i="13"/>
  <c r="C44" i="13"/>
  <c r="D43" i="13"/>
  <c r="C43" i="13"/>
  <c r="D42" i="13"/>
  <c r="C42" i="13"/>
  <c r="D41" i="13"/>
  <c r="C41" i="13"/>
  <c r="D40" i="13"/>
  <c r="C40" i="13"/>
  <c r="D39" i="13"/>
  <c r="C39" i="13"/>
  <c r="D38" i="13"/>
  <c r="C38" i="13"/>
  <c r="D37" i="13"/>
  <c r="C37" i="13"/>
  <c r="D36" i="13"/>
  <c r="C36" i="13"/>
  <c r="D35" i="13"/>
  <c r="C35" i="13"/>
  <c r="D34" i="13"/>
  <c r="C34" i="13"/>
  <c r="D33" i="13"/>
  <c r="C33" i="13"/>
  <c r="D32" i="13"/>
  <c r="C32" i="13"/>
  <c r="D31" i="13"/>
  <c r="C31" i="13"/>
  <c r="D30" i="13"/>
  <c r="C30" i="13"/>
  <c r="D29" i="13"/>
  <c r="C29" i="13"/>
  <c r="D28" i="13"/>
  <c r="C28" i="13"/>
  <c r="D27" i="13"/>
  <c r="C27" i="13"/>
  <c r="D26" i="13"/>
  <c r="C26" i="13"/>
  <c r="D25" i="13"/>
  <c r="C25" i="13"/>
  <c r="D24" i="13"/>
  <c r="C24" i="13"/>
  <c r="D23" i="13"/>
  <c r="C23" i="13"/>
  <c r="D22" i="13"/>
  <c r="C22" i="13"/>
  <c r="D21" i="13"/>
  <c r="C21" i="13"/>
  <c r="D20" i="13"/>
  <c r="C20" i="13"/>
  <c r="D19" i="13"/>
  <c r="C19" i="13"/>
  <c r="D18" i="13"/>
  <c r="C18" i="13"/>
  <c r="D17" i="13"/>
  <c r="C17" i="13"/>
  <c r="D16" i="13"/>
  <c r="C16" i="13"/>
  <c r="D15" i="13"/>
  <c r="C15" i="13"/>
  <c r="D14" i="13"/>
  <c r="C14" i="13"/>
  <c r="D13" i="13"/>
  <c r="C13" i="13"/>
  <c r="D12" i="13"/>
  <c r="C12" i="13"/>
  <c r="D11" i="13"/>
  <c r="C11" i="13"/>
  <c r="D10" i="13"/>
  <c r="C10" i="13"/>
  <c r="D9" i="13"/>
  <c r="C9" i="13"/>
  <c r="D8" i="13"/>
  <c r="C8" i="13"/>
  <c r="D7" i="13"/>
  <c r="C7" i="13"/>
  <c r="CT85" i="6" l="1"/>
  <c r="CS85" i="6"/>
  <c r="J86" i="41" l="1"/>
  <c r="I86" i="41"/>
  <c r="G86" i="41"/>
  <c r="F86" i="41"/>
  <c r="D86" i="41"/>
  <c r="C86" i="41"/>
  <c r="K5" i="40"/>
  <c r="L86" i="41" l="1"/>
  <c r="P41" i="33"/>
  <c r="P40" i="33"/>
  <c r="P39" i="33"/>
  <c r="P38" i="33"/>
  <c r="P37" i="33"/>
  <c r="G45" i="19"/>
  <c r="G44" i="19"/>
  <c r="F44" i="19"/>
  <c r="K12" i="40"/>
  <c r="L84" i="40"/>
  <c r="K84" i="40"/>
  <c r="L83" i="40"/>
  <c r="K83" i="40"/>
  <c r="L82" i="40"/>
  <c r="K82" i="40"/>
  <c r="L81" i="40"/>
  <c r="K81" i="40"/>
  <c r="L80" i="40"/>
  <c r="K80" i="40"/>
  <c r="L79" i="40"/>
  <c r="K79" i="40"/>
  <c r="L78" i="40"/>
  <c r="K78" i="40"/>
  <c r="L77" i="40"/>
  <c r="K77" i="40"/>
  <c r="L76" i="40"/>
  <c r="K76" i="40"/>
  <c r="L75" i="40"/>
  <c r="K75" i="40"/>
  <c r="L74" i="40"/>
  <c r="K74" i="40"/>
  <c r="L73" i="40"/>
  <c r="K73" i="40"/>
  <c r="L72" i="40"/>
  <c r="K72" i="40"/>
  <c r="L71" i="40"/>
  <c r="K71" i="40"/>
  <c r="L70" i="40"/>
  <c r="K70" i="40"/>
  <c r="L69" i="40"/>
  <c r="K69" i="40"/>
  <c r="L68" i="40"/>
  <c r="K68" i="40"/>
  <c r="L67" i="40"/>
  <c r="K67" i="40"/>
  <c r="L66" i="40"/>
  <c r="K66" i="40"/>
  <c r="L65" i="40"/>
  <c r="K65" i="40"/>
  <c r="L64" i="40"/>
  <c r="K64" i="40"/>
  <c r="L63" i="40"/>
  <c r="K63" i="40"/>
  <c r="L62" i="40"/>
  <c r="K62" i="40"/>
  <c r="L61" i="40"/>
  <c r="K61" i="40"/>
  <c r="L60" i="40"/>
  <c r="K60" i="40"/>
  <c r="L59" i="40"/>
  <c r="K59" i="40"/>
  <c r="L58" i="40"/>
  <c r="K58" i="40"/>
  <c r="L57" i="40"/>
  <c r="K57" i="40"/>
  <c r="L56" i="40"/>
  <c r="K56" i="40"/>
  <c r="L55" i="40"/>
  <c r="K55" i="40"/>
  <c r="L54" i="40"/>
  <c r="K54" i="40"/>
  <c r="L53" i="40"/>
  <c r="K53" i="40"/>
  <c r="L52" i="40"/>
  <c r="K52" i="40"/>
  <c r="L51" i="40"/>
  <c r="K51" i="40"/>
  <c r="L50" i="40"/>
  <c r="K50" i="40"/>
  <c r="L49" i="40"/>
  <c r="K49" i="40"/>
  <c r="L48" i="40"/>
  <c r="K48" i="40"/>
  <c r="L47" i="40"/>
  <c r="K47" i="40"/>
  <c r="L46" i="40"/>
  <c r="K46" i="40"/>
  <c r="L45" i="40"/>
  <c r="K45" i="40"/>
  <c r="L44" i="40"/>
  <c r="K44" i="40"/>
  <c r="L43" i="40"/>
  <c r="K43" i="40"/>
  <c r="L42" i="40"/>
  <c r="K42" i="40"/>
  <c r="L41" i="40"/>
  <c r="K41" i="40"/>
  <c r="L40" i="40"/>
  <c r="K40" i="40"/>
  <c r="L39" i="40"/>
  <c r="K39" i="40"/>
  <c r="L38" i="40"/>
  <c r="K38" i="40"/>
  <c r="L37" i="40"/>
  <c r="K37" i="40"/>
  <c r="L36" i="40"/>
  <c r="K36" i="40"/>
  <c r="L35" i="40"/>
  <c r="K35" i="40"/>
  <c r="L34" i="40"/>
  <c r="K34" i="40"/>
  <c r="L33" i="40"/>
  <c r="K33" i="40"/>
  <c r="L32" i="40"/>
  <c r="K32" i="40"/>
  <c r="L31" i="40"/>
  <c r="K31" i="40"/>
  <c r="L30" i="40"/>
  <c r="K30" i="40"/>
  <c r="L29" i="40"/>
  <c r="K29" i="40"/>
  <c r="L28" i="40"/>
  <c r="K28" i="40"/>
  <c r="L27" i="40"/>
  <c r="K27" i="40"/>
  <c r="L26" i="40"/>
  <c r="K26" i="40"/>
  <c r="L25" i="40"/>
  <c r="K25" i="40"/>
  <c r="L24" i="40"/>
  <c r="K24" i="40"/>
  <c r="L23" i="40"/>
  <c r="K23" i="40"/>
  <c r="L22" i="40"/>
  <c r="K22" i="40"/>
  <c r="L21" i="40"/>
  <c r="K21" i="40"/>
  <c r="L20" i="40"/>
  <c r="K20" i="40"/>
  <c r="L19" i="40"/>
  <c r="K19" i="40"/>
  <c r="L18" i="40"/>
  <c r="K18" i="40"/>
  <c r="L17" i="40"/>
  <c r="K17" i="40"/>
  <c r="L16" i="40"/>
  <c r="K16" i="40"/>
  <c r="L15" i="40"/>
  <c r="K15" i="40"/>
  <c r="L14" i="40"/>
  <c r="K14" i="40"/>
  <c r="L13" i="40"/>
  <c r="K13" i="40"/>
  <c r="L12" i="40"/>
  <c r="L11" i="40"/>
  <c r="K11" i="40"/>
  <c r="L10" i="40"/>
  <c r="K10" i="40"/>
  <c r="L9" i="40"/>
  <c r="K9" i="40"/>
  <c r="L8" i="40"/>
  <c r="K8" i="40"/>
  <c r="L7" i="40"/>
  <c r="K7" i="40"/>
  <c r="L6" i="40"/>
  <c r="K6" i="40"/>
  <c r="L5" i="40"/>
  <c r="CR85" i="6"/>
  <c r="CQ85" i="6"/>
  <c r="CP85" i="6" l="1"/>
  <c r="CO85" i="6"/>
  <c r="CN85" i="6" l="1"/>
  <c r="CM85" i="6"/>
  <c r="L85" i="40"/>
  <c r="K85" i="40"/>
  <c r="P42" i="33" l="1"/>
  <c r="K44" i="39"/>
  <c r="CI43" i="6"/>
  <c r="CG43" i="6"/>
  <c r="P45" i="33" l="1"/>
  <c r="P49" i="33"/>
  <c r="P48" i="33"/>
  <c r="P47" i="33"/>
  <c r="P46" i="33"/>
  <c r="P44" i="33"/>
  <c r="CL85" i="6" l="1"/>
  <c r="CK85" i="6"/>
  <c r="J86" i="40"/>
  <c r="I86" i="40"/>
  <c r="H86" i="40"/>
  <c r="G86" i="40"/>
  <c r="F86" i="40"/>
  <c r="E86" i="40"/>
  <c r="D86" i="40"/>
  <c r="C86" i="40"/>
  <c r="K86" i="40" l="1"/>
  <c r="F45" i="19" s="1"/>
  <c r="L86" i="40"/>
  <c r="CJ85" i="6"/>
  <c r="CI85" i="6"/>
  <c r="L85" i="39" l="1"/>
  <c r="K85" i="39"/>
  <c r="L84" i="39"/>
  <c r="K84" i="39"/>
  <c r="L83" i="39"/>
  <c r="K83" i="39"/>
  <c r="L82" i="39"/>
  <c r="K82" i="39"/>
  <c r="L81" i="39"/>
  <c r="K81" i="39"/>
  <c r="L80" i="39"/>
  <c r="K80" i="39"/>
  <c r="L79" i="39"/>
  <c r="K79" i="39"/>
  <c r="L78" i="39"/>
  <c r="K78" i="39"/>
  <c r="L77" i="39"/>
  <c r="K77" i="39"/>
  <c r="L76" i="39"/>
  <c r="K76" i="39"/>
  <c r="L75" i="39"/>
  <c r="K75" i="39"/>
  <c r="L74" i="39"/>
  <c r="K74" i="39"/>
  <c r="L73" i="39"/>
  <c r="K73" i="39"/>
  <c r="L72" i="39"/>
  <c r="K72" i="39"/>
  <c r="L71" i="39"/>
  <c r="K71" i="39"/>
  <c r="L70" i="39"/>
  <c r="K70" i="39"/>
  <c r="L69" i="39"/>
  <c r="K69" i="39"/>
  <c r="L68" i="39"/>
  <c r="K68" i="39"/>
  <c r="L67" i="39"/>
  <c r="K67" i="39"/>
  <c r="L66" i="39"/>
  <c r="K66" i="39"/>
  <c r="L65" i="39"/>
  <c r="K65" i="39"/>
  <c r="L64" i="39"/>
  <c r="K64" i="39"/>
  <c r="L63" i="39"/>
  <c r="K63" i="39"/>
  <c r="L62" i="39"/>
  <c r="K62" i="39"/>
  <c r="L61" i="39"/>
  <c r="K61" i="39"/>
  <c r="L60" i="39"/>
  <c r="K60" i="39"/>
  <c r="L59" i="39"/>
  <c r="K59" i="39"/>
  <c r="L58" i="39"/>
  <c r="K58" i="39"/>
  <c r="L57" i="39"/>
  <c r="K57" i="39"/>
  <c r="L56" i="39"/>
  <c r="K56" i="39"/>
  <c r="L55" i="39"/>
  <c r="K55" i="39"/>
  <c r="L54" i="39"/>
  <c r="K54" i="39"/>
  <c r="L53" i="39"/>
  <c r="K53" i="39"/>
  <c r="L52" i="39"/>
  <c r="K52" i="39"/>
  <c r="L51" i="39"/>
  <c r="K51" i="39"/>
  <c r="L50" i="39"/>
  <c r="K50" i="39"/>
  <c r="L49" i="39"/>
  <c r="K49" i="39"/>
  <c r="L48" i="39"/>
  <c r="K48" i="39"/>
  <c r="L47" i="39"/>
  <c r="K47" i="39"/>
  <c r="L46" i="39"/>
  <c r="K46" i="39"/>
  <c r="L45" i="39"/>
  <c r="K45" i="39"/>
  <c r="L44" i="39"/>
  <c r="L43" i="39"/>
  <c r="K43" i="39"/>
  <c r="L42" i="39"/>
  <c r="K42" i="39"/>
  <c r="L41" i="39"/>
  <c r="K41" i="39"/>
  <c r="L40" i="39"/>
  <c r="K40" i="39"/>
  <c r="L39" i="39"/>
  <c r="K39" i="39"/>
  <c r="L38" i="39"/>
  <c r="K38" i="39"/>
  <c r="L37" i="39"/>
  <c r="K37" i="39"/>
  <c r="L36" i="39"/>
  <c r="K36" i="39"/>
  <c r="L35" i="39"/>
  <c r="K35" i="39"/>
  <c r="L34" i="39"/>
  <c r="K34" i="39"/>
  <c r="L33" i="39"/>
  <c r="K33" i="39"/>
  <c r="L32" i="39"/>
  <c r="K32" i="39"/>
  <c r="L31" i="39"/>
  <c r="K31" i="39"/>
  <c r="L30" i="39"/>
  <c r="K30" i="39"/>
  <c r="L29" i="39"/>
  <c r="K29" i="39"/>
  <c r="L28" i="39"/>
  <c r="K28" i="39"/>
  <c r="L27" i="39"/>
  <c r="K27" i="39"/>
  <c r="L26" i="39"/>
  <c r="K26" i="39"/>
  <c r="L25" i="39"/>
  <c r="K25" i="39"/>
  <c r="L24" i="39"/>
  <c r="K24" i="39"/>
  <c r="L23" i="39"/>
  <c r="K23" i="39"/>
  <c r="L22" i="39"/>
  <c r="K22" i="39"/>
  <c r="L21" i="39"/>
  <c r="K21" i="39"/>
  <c r="L20" i="39"/>
  <c r="K20" i="39"/>
  <c r="L19" i="39"/>
  <c r="K19" i="39"/>
  <c r="L18" i="39"/>
  <c r="K18" i="39"/>
  <c r="L17" i="39"/>
  <c r="K17" i="39"/>
  <c r="L16" i="39"/>
  <c r="K16" i="39"/>
  <c r="L15" i="39"/>
  <c r="K15" i="39"/>
  <c r="L14" i="39"/>
  <c r="K14" i="39"/>
  <c r="L13" i="39"/>
  <c r="K13" i="39"/>
  <c r="L12" i="39"/>
  <c r="K12" i="39"/>
  <c r="L11" i="39"/>
  <c r="K11" i="39"/>
  <c r="L10" i="39"/>
  <c r="K10" i="39"/>
  <c r="L9" i="39"/>
  <c r="K9" i="39"/>
  <c r="L8" i="39"/>
  <c r="K8" i="39"/>
  <c r="L7" i="39"/>
  <c r="K7" i="39"/>
  <c r="L6" i="39"/>
  <c r="K6" i="39"/>
  <c r="L5" i="39"/>
  <c r="K5" i="39"/>
  <c r="CH85" i="6" l="1"/>
  <c r="CG85" i="6"/>
  <c r="G117" i="21" l="1"/>
  <c r="G118" i="21"/>
  <c r="G119" i="21"/>
  <c r="G120" i="21"/>
  <c r="G121" i="21"/>
  <c r="G122" i="21"/>
  <c r="G123" i="21"/>
  <c r="G124" i="21"/>
  <c r="G125" i="21"/>
  <c r="G126" i="21"/>
  <c r="G127" i="21"/>
  <c r="G128" i="21"/>
  <c r="G129" i="21"/>
  <c r="G130" i="21"/>
  <c r="G131" i="21"/>
  <c r="G132" i="21"/>
  <c r="G133" i="21"/>
  <c r="G134" i="21"/>
  <c r="G135" i="21"/>
  <c r="G136" i="21"/>
  <c r="G137" i="21"/>
  <c r="G138" i="21"/>
  <c r="G139" i="21"/>
  <c r="G140" i="21"/>
  <c r="G141" i="21"/>
  <c r="G142" i="21"/>
  <c r="G143" i="21"/>
  <c r="G144" i="21"/>
  <c r="G145" i="21"/>
  <c r="G146" i="21"/>
  <c r="G147" i="21"/>
  <c r="G148" i="21"/>
  <c r="G149" i="21"/>
  <c r="G150" i="21"/>
  <c r="G151" i="21"/>
  <c r="G152" i="21"/>
  <c r="G153" i="21"/>
  <c r="G154" i="21"/>
  <c r="G155" i="21"/>
  <c r="G156" i="21"/>
  <c r="G157" i="21"/>
  <c r="G158" i="21"/>
  <c r="G159" i="21"/>
  <c r="G160" i="21"/>
  <c r="G161" i="21"/>
  <c r="G162" i="21"/>
  <c r="G163" i="21"/>
  <c r="G164" i="21"/>
  <c r="G165" i="21"/>
  <c r="G86" i="21"/>
  <c r="G87" i="21"/>
  <c r="G88" i="21"/>
  <c r="G89" i="21"/>
  <c r="G90" i="21"/>
  <c r="G91" i="21"/>
  <c r="G92" i="21"/>
  <c r="G93" i="21"/>
  <c r="G94" i="21"/>
  <c r="G95" i="21"/>
  <c r="G96" i="21"/>
  <c r="G97" i="21"/>
  <c r="G98" i="21"/>
  <c r="G99" i="21"/>
  <c r="G100" i="21"/>
  <c r="G101" i="21"/>
  <c r="G102" i="21"/>
  <c r="G103" i="21"/>
  <c r="G104" i="21"/>
  <c r="G105" i="21"/>
  <c r="G106" i="21"/>
  <c r="G107" i="21"/>
  <c r="G108" i="21"/>
  <c r="G109" i="21"/>
  <c r="G110" i="21"/>
  <c r="G111" i="21"/>
  <c r="G112" i="21"/>
  <c r="G113" i="21"/>
  <c r="G114" i="21"/>
  <c r="G115" i="21"/>
  <c r="G116" i="21"/>
  <c r="O41" i="33" l="1"/>
  <c r="O40" i="33"/>
  <c r="O39" i="33"/>
  <c r="O38" i="33"/>
  <c r="O37" i="33"/>
  <c r="CF85" i="6"/>
  <c r="CE85" i="6"/>
  <c r="H54" i="20" l="1"/>
  <c r="I54" i="20"/>
  <c r="J54" i="20"/>
  <c r="O42" i="33"/>
  <c r="O44" i="33" s="1"/>
  <c r="O48" i="33" l="1"/>
  <c r="O47" i="33"/>
  <c r="O45" i="33"/>
  <c r="O46" i="33"/>
  <c r="O49" i="33"/>
  <c r="K2" i="21"/>
  <c r="F165" i="21"/>
  <c r="F164" i="21"/>
  <c r="F163" i="21"/>
  <c r="F162" i="21"/>
  <c r="F161" i="21"/>
  <c r="F160" i="21"/>
  <c r="F159" i="21"/>
  <c r="F158" i="21"/>
  <c r="F157" i="21"/>
  <c r="F156" i="21"/>
  <c r="F155" i="21"/>
  <c r="F154" i="21"/>
  <c r="F153" i="21"/>
  <c r="F152" i="21"/>
  <c r="F151" i="21"/>
  <c r="F150" i="21"/>
  <c r="F149" i="21"/>
  <c r="F148" i="21"/>
  <c r="F147" i="21"/>
  <c r="F146" i="21"/>
  <c r="F145" i="21"/>
  <c r="F144" i="21"/>
  <c r="F143" i="21"/>
  <c r="F142" i="21"/>
  <c r="F141" i="21"/>
  <c r="F140" i="21"/>
  <c r="F139" i="21"/>
  <c r="F138" i="21"/>
  <c r="F137" i="21"/>
  <c r="F136" i="21"/>
  <c r="F135" i="21"/>
  <c r="F134" i="21"/>
  <c r="F133" i="21"/>
  <c r="F132" i="21"/>
  <c r="F131" i="21"/>
  <c r="F130" i="21"/>
  <c r="F129" i="21"/>
  <c r="F128" i="21"/>
  <c r="F127" i="21"/>
  <c r="F126" i="21"/>
  <c r="F125" i="21"/>
  <c r="F124" i="21"/>
  <c r="F123" i="21"/>
  <c r="F122" i="21"/>
  <c r="F121" i="21"/>
  <c r="F120" i="21"/>
  <c r="F119" i="21"/>
  <c r="F118" i="21"/>
  <c r="F117" i="21"/>
  <c r="F116" i="21"/>
  <c r="F115" i="21"/>
  <c r="F114" i="21"/>
  <c r="F113" i="21"/>
  <c r="F112" i="21"/>
  <c r="F111" i="21"/>
  <c r="F110" i="21"/>
  <c r="F109" i="21"/>
  <c r="F108" i="21"/>
  <c r="F107" i="21"/>
  <c r="F106" i="21"/>
  <c r="F105" i="21"/>
  <c r="F104" i="21"/>
  <c r="F103" i="21"/>
  <c r="F102" i="21"/>
  <c r="F101" i="21"/>
  <c r="F100" i="21"/>
  <c r="F99" i="21"/>
  <c r="F98" i="21"/>
  <c r="F97" i="21"/>
  <c r="F96" i="21"/>
  <c r="F95" i="21"/>
  <c r="F94" i="21"/>
  <c r="F93" i="21"/>
  <c r="F92" i="21"/>
  <c r="F91" i="21"/>
  <c r="F90" i="21"/>
  <c r="F89" i="21"/>
  <c r="F88" i="21"/>
  <c r="F87" i="21"/>
  <c r="F86" i="21"/>
  <c r="CD85" i="6" l="1"/>
  <c r="CC85" i="6"/>
  <c r="F2" i="18"/>
  <c r="J86" i="39" l="1"/>
  <c r="I86" i="39"/>
  <c r="H86" i="39"/>
  <c r="G86" i="39"/>
  <c r="F86" i="39"/>
  <c r="E86" i="39"/>
  <c r="D86" i="39"/>
  <c r="C86" i="39"/>
  <c r="K86" i="39" l="1"/>
  <c r="L86" i="39"/>
  <c r="CB85" i="6"/>
  <c r="CA85" i="6"/>
  <c r="K80" i="38"/>
  <c r="K5" i="38"/>
  <c r="L85" i="38"/>
  <c r="K85" i="38"/>
  <c r="L84" i="38"/>
  <c r="K84" i="38"/>
  <c r="L83" i="38"/>
  <c r="K83" i="38"/>
  <c r="L82" i="38"/>
  <c r="K82" i="38"/>
  <c r="L81" i="38"/>
  <c r="K81" i="38"/>
  <c r="L80" i="38"/>
  <c r="L79" i="38"/>
  <c r="K79" i="38"/>
  <c r="L78" i="38"/>
  <c r="K78" i="38"/>
  <c r="L77" i="38"/>
  <c r="K77" i="38"/>
  <c r="L76" i="38"/>
  <c r="K76" i="38"/>
  <c r="L75" i="38"/>
  <c r="K75" i="38"/>
  <c r="L74" i="38"/>
  <c r="K74" i="38"/>
  <c r="L73" i="38"/>
  <c r="K73" i="38"/>
  <c r="L72" i="38"/>
  <c r="K72" i="38"/>
  <c r="L71" i="38"/>
  <c r="K71" i="38"/>
  <c r="L70" i="38"/>
  <c r="K70" i="38"/>
  <c r="L69" i="38"/>
  <c r="K69" i="38"/>
  <c r="L68" i="38"/>
  <c r="K68" i="38"/>
  <c r="L67" i="38"/>
  <c r="K67" i="38"/>
  <c r="L66" i="38"/>
  <c r="K66" i="38"/>
  <c r="L65" i="38"/>
  <c r="K65" i="38"/>
  <c r="L64" i="38"/>
  <c r="K64" i="38"/>
  <c r="L63" i="38"/>
  <c r="K63" i="38"/>
  <c r="L62" i="38"/>
  <c r="K62" i="38"/>
  <c r="L61" i="38"/>
  <c r="K61" i="38"/>
  <c r="L60" i="38"/>
  <c r="K60" i="38"/>
  <c r="L59" i="38"/>
  <c r="K59" i="38"/>
  <c r="L58" i="38"/>
  <c r="K58" i="38"/>
  <c r="L57" i="38"/>
  <c r="K57" i="38"/>
  <c r="L56" i="38"/>
  <c r="K56" i="38"/>
  <c r="L55" i="38"/>
  <c r="K55" i="38"/>
  <c r="L54" i="38"/>
  <c r="K54" i="38"/>
  <c r="L53" i="38"/>
  <c r="K53" i="38"/>
  <c r="L52" i="38"/>
  <c r="K52" i="38"/>
  <c r="L51" i="38"/>
  <c r="K51" i="38"/>
  <c r="L50" i="38"/>
  <c r="K50" i="38"/>
  <c r="L49" i="38"/>
  <c r="K49" i="38"/>
  <c r="L48" i="38"/>
  <c r="K48" i="38"/>
  <c r="L47" i="38"/>
  <c r="K47" i="38"/>
  <c r="L46" i="38"/>
  <c r="K46" i="38"/>
  <c r="L45" i="38"/>
  <c r="K45" i="38"/>
  <c r="L44" i="38"/>
  <c r="K44" i="38"/>
  <c r="L43" i="38"/>
  <c r="K43" i="38"/>
  <c r="L42" i="38"/>
  <c r="K42" i="38"/>
  <c r="L41" i="38"/>
  <c r="K41" i="38"/>
  <c r="L40" i="38"/>
  <c r="K40" i="38"/>
  <c r="L39" i="38"/>
  <c r="K39" i="38"/>
  <c r="L38" i="38"/>
  <c r="K38" i="38"/>
  <c r="L37" i="38"/>
  <c r="K37" i="38"/>
  <c r="L36" i="38"/>
  <c r="K36" i="38"/>
  <c r="L35" i="38"/>
  <c r="K35" i="38"/>
  <c r="L34" i="38"/>
  <c r="K34" i="38"/>
  <c r="L33" i="38"/>
  <c r="K33" i="38"/>
  <c r="L32" i="38"/>
  <c r="K32" i="38"/>
  <c r="L31" i="38"/>
  <c r="K31" i="38"/>
  <c r="L30" i="38"/>
  <c r="K30" i="38"/>
  <c r="L29" i="38"/>
  <c r="K29" i="38"/>
  <c r="L28" i="38"/>
  <c r="K28" i="38"/>
  <c r="L27" i="38"/>
  <c r="K27" i="38"/>
  <c r="L26" i="38"/>
  <c r="K26" i="38"/>
  <c r="L25" i="38"/>
  <c r="K25" i="38"/>
  <c r="L24" i="38"/>
  <c r="K24" i="38"/>
  <c r="L23" i="38"/>
  <c r="K23" i="38"/>
  <c r="L22" i="38"/>
  <c r="K22" i="38"/>
  <c r="L21" i="38"/>
  <c r="K21" i="38"/>
  <c r="L20" i="38"/>
  <c r="K20" i="38"/>
  <c r="L19" i="38"/>
  <c r="K19" i="38"/>
  <c r="L18" i="38"/>
  <c r="K18" i="38"/>
  <c r="L17" i="38"/>
  <c r="K17" i="38"/>
  <c r="L16" i="38"/>
  <c r="K16" i="38"/>
  <c r="L15" i="38"/>
  <c r="K15" i="38"/>
  <c r="L14" i="38"/>
  <c r="K14" i="38"/>
  <c r="L13" i="38"/>
  <c r="K13" i="38"/>
  <c r="L12" i="38"/>
  <c r="K12" i="38"/>
  <c r="L11" i="38"/>
  <c r="K11" i="38"/>
  <c r="L10" i="38"/>
  <c r="K10" i="38"/>
  <c r="L9" i="38"/>
  <c r="K9" i="38"/>
  <c r="L8" i="38"/>
  <c r="K8" i="38"/>
  <c r="L7" i="38"/>
  <c r="K7" i="38"/>
  <c r="L6" i="38"/>
  <c r="K6" i="38"/>
  <c r="L5" i="38"/>
  <c r="K86" i="38" l="1"/>
  <c r="F43" i="19" s="1"/>
  <c r="BZ85" i="6"/>
  <c r="BY85" i="6"/>
  <c r="K5" i="37"/>
  <c r="G2" i="21"/>
  <c r="G3" i="21"/>
  <c r="G4" i="21"/>
  <c r="G5" i="21"/>
  <c r="G6" i="21"/>
  <c r="G7" i="21"/>
  <c r="G8" i="21"/>
  <c r="G9" i="21"/>
  <c r="G10" i="21"/>
  <c r="G11" i="21"/>
  <c r="G12" i="21"/>
  <c r="G13" i="21"/>
  <c r="G14" i="21"/>
  <c r="G15" i="21"/>
  <c r="G16" i="21"/>
  <c r="G17" i="21"/>
  <c r="G18" i="21"/>
  <c r="G19" i="21"/>
  <c r="G20" i="21"/>
  <c r="G21" i="21"/>
  <c r="G22" i="21"/>
  <c r="G23" i="21"/>
  <c r="G24" i="21"/>
  <c r="G25" i="21"/>
  <c r="G26" i="21"/>
  <c r="G27" i="21"/>
  <c r="G28" i="21"/>
  <c r="G29" i="21"/>
  <c r="G30" i="21"/>
  <c r="G31" i="21"/>
  <c r="G32" i="21"/>
  <c r="G33" i="21"/>
  <c r="G34" i="21"/>
  <c r="G35" i="21"/>
  <c r="G36" i="21"/>
  <c r="G37" i="21"/>
  <c r="G38" i="21"/>
  <c r="G39" i="21"/>
  <c r="G40" i="21"/>
  <c r="G41" i="21"/>
  <c r="G42" i="21"/>
  <c r="G43" i="21"/>
  <c r="G44" i="21"/>
  <c r="G45" i="21"/>
  <c r="G46" i="21"/>
  <c r="G47" i="21"/>
  <c r="G48" i="21"/>
  <c r="G49" i="21"/>
  <c r="G50" i="21"/>
  <c r="G51" i="21"/>
  <c r="G52" i="21"/>
  <c r="G53" i="21"/>
  <c r="G54" i="21"/>
  <c r="G55" i="21"/>
  <c r="G56" i="21"/>
  <c r="G57" i="21"/>
  <c r="G58" i="21"/>
  <c r="G59" i="21"/>
  <c r="G60" i="21"/>
  <c r="G61" i="21"/>
  <c r="G62" i="21"/>
  <c r="G63" i="21"/>
  <c r="G64" i="21"/>
  <c r="G65" i="21"/>
  <c r="G66" i="21"/>
  <c r="G67" i="21"/>
  <c r="G68" i="21"/>
  <c r="G69" i="21"/>
  <c r="G70" i="21"/>
  <c r="G71" i="21"/>
  <c r="G72" i="21"/>
  <c r="G73" i="21"/>
  <c r="G74" i="21"/>
  <c r="G75" i="21"/>
  <c r="G76" i="21"/>
  <c r="G77" i="21"/>
  <c r="G78" i="21"/>
  <c r="G79" i="21"/>
  <c r="G80" i="21"/>
  <c r="G81" i="21"/>
  <c r="BW85" i="6" l="1"/>
  <c r="F52" i="20" s="1"/>
  <c r="BX85" i="6"/>
  <c r="G52" i="20" s="1"/>
  <c r="H52" i="20" l="1"/>
  <c r="J52" i="20"/>
  <c r="I52" i="20"/>
  <c r="E83" i="18"/>
  <c r="D83" i="18"/>
  <c r="N41" i="33" l="1"/>
  <c r="N40" i="33"/>
  <c r="N39" i="33"/>
  <c r="N38" i="33"/>
  <c r="N37" i="33"/>
  <c r="N42" i="33" l="1"/>
  <c r="N45" i="33" s="1"/>
  <c r="N44" i="33" l="1"/>
  <c r="N46" i="33"/>
  <c r="N47" i="33"/>
  <c r="N48" i="33"/>
  <c r="N49" i="33"/>
  <c r="BV85" i="6" l="1"/>
  <c r="BU85" i="6"/>
  <c r="J86" i="38"/>
  <c r="I86" i="38"/>
  <c r="H86" i="38"/>
  <c r="G86" i="38"/>
  <c r="F86" i="38"/>
  <c r="E86" i="38"/>
  <c r="D86" i="38"/>
  <c r="C86" i="38"/>
  <c r="E53" i="13" l="1"/>
  <c r="E55" i="13"/>
  <c r="E59" i="13"/>
  <c r="E63" i="13"/>
  <c r="E65" i="13"/>
  <c r="E75" i="13"/>
  <c r="E79" i="13"/>
  <c r="H20" i="13"/>
  <c r="H26" i="13"/>
  <c r="H30" i="13"/>
  <c r="H42" i="13"/>
  <c r="H46" i="13"/>
  <c r="H50" i="13"/>
  <c r="H52" i="13"/>
  <c r="H34" i="13"/>
  <c r="E8" i="13"/>
  <c r="E10" i="13"/>
  <c r="E14" i="13"/>
  <c r="E16" i="13"/>
  <c r="E18" i="13"/>
  <c r="E20" i="13"/>
  <c r="E24" i="13"/>
  <c r="E26" i="13"/>
  <c r="E30" i="13"/>
  <c r="E32" i="13"/>
  <c r="E36" i="13"/>
  <c r="E40" i="13"/>
  <c r="E42" i="13"/>
  <c r="E46" i="13"/>
  <c r="E48" i="13"/>
  <c r="E50" i="13"/>
  <c r="E52" i="13"/>
  <c r="E62" i="13"/>
  <c r="E64" i="13"/>
  <c r="E66" i="13"/>
  <c r="E68" i="13"/>
  <c r="E72" i="13"/>
  <c r="E74" i="13"/>
  <c r="E78" i="13"/>
  <c r="E80" i="13"/>
  <c r="E82" i="13"/>
  <c r="E84" i="13"/>
  <c r="H56" i="13"/>
  <c r="H58" i="13"/>
  <c r="H62" i="13"/>
  <c r="H66" i="13"/>
  <c r="H68" i="13"/>
  <c r="H72" i="13"/>
  <c r="H74" i="13"/>
  <c r="H84" i="13"/>
  <c r="H8" i="13"/>
  <c r="H10" i="13"/>
  <c r="H14" i="13"/>
  <c r="H18" i="13"/>
  <c r="H78" i="13"/>
  <c r="E34" i="13"/>
  <c r="H53" i="13"/>
  <c r="H73" i="13"/>
  <c r="E54" i="13"/>
  <c r="E58" i="13"/>
  <c r="H9" i="13"/>
  <c r="H57" i="13"/>
  <c r="H69" i="13"/>
  <c r="E11" i="13"/>
  <c r="E15" i="13"/>
  <c r="E17" i="13"/>
  <c r="E27" i="13"/>
  <c r="E31" i="13"/>
  <c r="E33" i="13"/>
  <c r="E37" i="13"/>
  <c r="E39" i="13"/>
  <c r="E43" i="13"/>
  <c r="E47" i="13"/>
  <c r="E49" i="13"/>
  <c r="H15" i="13"/>
  <c r="H21" i="13"/>
  <c r="H37" i="13"/>
  <c r="H24" i="13"/>
  <c r="E28" i="13"/>
  <c r="H47" i="13"/>
  <c r="E69" i="13"/>
  <c r="E71" i="13"/>
  <c r="H82" i="13"/>
  <c r="E86" i="13"/>
  <c r="H31" i="13"/>
  <c r="E22" i="13"/>
  <c r="E38" i="13"/>
  <c r="E60" i="13"/>
  <c r="H79" i="13"/>
  <c r="H25" i="13"/>
  <c r="E70" i="13"/>
  <c r="E12" i="13"/>
  <c r="E76" i="13"/>
  <c r="H85" i="13"/>
  <c r="H41" i="13"/>
  <c r="E21" i="13"/>
  <c r="E23" i="13"/>
  <c r="H36" i="13"/>
  <c r="H40" i="13"/>
  <c r="E44" i="13"/>
  <c r="E56" i="13"/>
  <c r="H63" i="13"/>
  <c r="E81" i="13"/>
  <c r="H17" i="13"/>
  <c r="H33" i="13"/>
  <c r="H49" i="13"/>
  <c r="H65" i="13"/>
  <c r="H81" i="13"/>
  <c r="E9" i="13"/>
  <c r="H12" i="13"/>
  <c r="H19" i="13"/>
  <c r="E25" i="13"/>
  <c r="H28" i="13"/>
  <c r="H35" i="13"/>
  <c r="E41" i="13"/>
  <c r="H44" i="13"/>
  <c r="H51" i="13"/>
  <c r="E57" i="13"/>
  <c r="H60" i="13"/>
  <c r="H67" i="13"/>
  <c r="E73" i="13"/>
  <c r="H76" i="13"/>
  <c r="H83" i="13"/>
  <c r="E85" i="13"/>
  <c r="E13" i="13"/>
  <c r="H16" i="13"/>
  <c r="H23" i="13"/>
  <c r="E29" i="13"/>
  <c r="H32" i="13"/>
  <c r="H39" i="13"/>
  <c r="E45" i="13"/>
  <c r="H48" i="13"/>
  <c r="H55" i="13"/>
  <c r="E61" i="13"/>
  <c r="H64" i="13"/>
  <c r="H71" i="13"/>
  <c r="E77" i="13"/>
  <c r="H80" i="13"/>
  <c r="H11" i="13"/>
  <c r="H27" i="13"/>
  <c r="H43" i="13"/>
  <c r="H59" i="13"/>
  <c r="H75" i="13"/>
  <c r="H13" i="13"/>
  <c r="E19" i="13"/>
  <c r="H22" i="13"/>
  <c r="H29" i="13"/>
  <c r="E35" i="13"/>
  <c r="H38" i="13"/>
  <c r="H45" i="13"/>
  <c r="E51" i="13"/>
  <c r="H54" i="13"/>
  <c r="H61" i="13"/>
  <c r="E67" i="13"/>
  <c r="H70" i="13"/>
  <c r="H77" i="13"/>
  <c r="E83" i="13"/>
  <c r="H86" i="13"/>
  <c r="L86" i="38"/>
  <c r="G43" i="19" s="1"/>
  <c r="E22" i="22"/>
  <c r="I22" i="22"/>
  <c r="L85" i="37" l="1"/>
  <c r="K85" i="37"/>
  <c r="L84" i="37"/>
  <c r="K84" i="37"/>
  <c r="L83" i="37"/>
  <c r="K83" i="37"/>
  <c r="L82" i="37"/>
  <c r="K82" i="37"/>
  <c r="L81" i="37"/>
  <c r="K81" i="37"/>
  <c r="L80" i="37"/>
  <c r="K80" i="37"/>
  <c r="L79" i="37"/>
  <c r="K79" i="37"/>
  <c r="L78" i="37"/>
  <c r="K78" i="37"/>
  <c r="L77" i="37"/>
  <c r="K77" i="37"/>
  <c r="L76" i="37"/>
  <c r="K76" i="37"/>
  <c r="L75" i="37"/>
  <c r="K75" i="37"/>
  <c r="L74" i="37"/>
  <c r="K74" i="37"/>
  <c r="L73" i="37"/>
  <c r="K73" i="37"/>
  <c r="L72" i="37"/>
  <c r="K72" i="37"/>
  <c r="L71" i="37"/>
  <c r="K71" i="37"/>
  <c r="L70" i="37"/>
  <c r="K70" i="37"/>
  <c r="L69" i="37"/>
  <c r="K69" i="37"/>
  <c r="L68" i="37"/>
  <c r="K68" i="37"/>
  <c r="L67" i="37"/>
  <c r="K67" i="37"/>
  <c r="L66" i="37"/>
  <c r="K66" i="37"/>
  <c r="L65" i="37"/>
  <c r="K65" i="37"/>
  <c r="L64" i="37"/>
  <c r="K64" i="37"/>
  <c r="L63" i="37"/>
  <c r="K63" i="37"/>
  <c r="L62" i="37"/>
  <c r="K62" i="37"/>
  <c r="L61" i="37"/>
  <c r="K61" i="37"/>
  <c r="L60" i="37"/>
  <c r="K60" i="37"/>
  <c r="L59" i="37"/>
  <c r="K59" i="37"/>
  <c r="L58" i="37"/>
  <c r="K58" i="37"/>
  <c r="L57" i="37"/>
  <c r="K57" i="37"/>
  <c r="L56" i="37"/>
  <c r="K56" i="37"/>
  <c r="L55" i="37"/>
  <c r="K55" i="37"/>
  <c r="L54" i="37"/>
  <c r="K54" i="37"/>
  <c r="L53" i="37"/>
  <c r="K53" i="37"/>
  <c r="L52" i="37"/>
  <c r="K52" i="37"/>
  <c r="L51" i="37"/>
  <c r="K51" i="37"/>
  <c r="L50" i="37"/>
  <c r="K50" i="37"/>
  <c r="L49" i="37"/>
  <c r="K49" i="37"/>
  <c r="L48" i="37"/>
  <c r="K48" i="37"/>
  <c r="L47" i="37"/>
  <c r="K47" i="37"/>
  <c r="L46" i="37"/>
  <c r="K46" i="37"/>
  <c r="L45" i="37"/>
  <c r="K45" i="37"/>
  <c r="L44" i="37"/>
  <c r="K44" i="37"/>
  <c r="L43" i="37"/>
  <c r="K43" i="37"/>
  <c r="L42" i="37"/>
  <c r="K42" i="37"/>
  <c r="L41" i="37"/>
  <c r="K41" i="37"/>
  <c r="L40" i="37"/>
  <c r="K40" i="37"/>
  <c r="L39" i="37"/>
  <c r="K39" i="37"/>
  <c r="L38" i="37"/>
  <c r="K38" i="37"/>
  <c r="L37" i="37"/>
  <c r="K37" i="37"/>
  <c r="L36" i="37"/>
  <c r="K36" i="37"/>
  <c r="L35" i="37"/>
  <c r="K35" i="37"/>
  <c r="L34" i="37"/>
  <c r="K34" i="37"/>
  <c r="L33" i="37"/>
  <c r="K33" i="37"/>
  <c r="L32" i="37"/>
  <c r="K32" i="37"/>
  <c r="L31" i="37"/>
  <c r="K31" i="37"/>
  <c r="L30" i="37"/>
  <c r="K30" i="37"/>
  <c r="L29" i="37"/>
  <c r="K29" i="37"/>
  <c r="L28" i="37"/>
  <c r="K28" i="37"/>
  <c r="L27" i="37"/>
  <c r="K27" i="37"/>
  <c r="L26" i="37"/>
  <c r="K26" i="37"/>
  <c r="L25" i="37"/>
  <c r="K25" i="37"/>
  <c r="L24" i="37"/>
  <c r="K24" i="37"/>
  <c r="L23" i="37"/>
  <c r="K23" i="37"/>
  <c r="L22" i="37"/>
  <c r="K22" i="37"/>
  <c r="L21" i="37"/>
  <c r="K21" i="37"/>
  <c r="L20" i="37"/>
  <c r="K20" i="37"/>
  <c r="L19" i="37"/>
  <c r="K19" i="37"/>
  <c r="L18" i="37"/>
  <c r="K18" i="37"/>
  <c r="L17" i="37"/>
  <c r="K17" i="37"/>
  <c r="L16" i="37"/>
  <c r="K16" i="37"/>
  <c r="L15" i="37"/>
  <c r="K15" i="37"/>
  <c r="L14" i="37"/>
  <c r="K14" i="37"/>
  <c r="L13" i="37"/>
  <c r="K13" i="37"/>
  <c r="L12" i="37"/>
  <c r="K12" i="37"/>
  <c r="L11" i="37"/>
  <c r="K11" i="37"/>
  <c r="L10" i="37"/>
  <c r="K10" i="37"/>
  <c r="L9" i="37"/>
  <c r="K9" i="37"/>
  <c r="L8" i="37"/>
  <c r="K8" i="37"/>
  <c r="L7" i="37"/>
  <c r="K7" i="37"/>
  <c r="L6" i="37"/>
  <c r="K6" i="37"/>
  <c r="L5" i="37"/>
  <c r="BT85" i="6"/>
  <c r="BS85" i="6"/>
  <c r="BR85" i="6" l="1"/>
  <c r="BQ85" i="6"/>
  <c r="H2" i="21"/>
  <c r="M41" i="33" l="1"/>
  <c r="M40" i="33"/>
  <c r="M39" i="33"/>
  <c r="M38" i="33"/>
  <c r="M37" i="33"/>
  <c r="L41" i="33"/>
  <c r="L40" i="33"/>
  <c r="L39" i="33"/>
  <c r="L38" i="33"/>
  <c r="L37" i="33"/>
  <c r="BP85" i="6"/>
  <c r="G51" i="20" s="1"/>
  <c r="BO85" i="6"/>
  <c r="F51" i="20" l="1"/>
  <c r="J51" i="20" s="1"/>
  <c r="M42" i="33"/>
  <c r="M49" i="33" s="1"/>
  <c r="I51" i="20" l="1"/>
  <c r="H51" i="20"/>
  <c r="M44" i="33"/>
  <c r="M48" i="33"/>
  <c r="M47" i="33"/>
  <c r="M46" i="33"/>
  <c r="M45" i="33"/>
  <c r="C86" i="37" l="1"/>
  <c r="BN85" i="6"/>
  <c r="BM85" i="6"/>
  <c r="J86" i="37" l="1"/>
  <c r="I86" i="37"/>
  <c r="H86" i="37"/>
  <c r="G86" i="37"/>
  <c r="F86" i="37"/>
  <c r="E86" i="37"/>
  <c r="D86" i="37"/>
  <c r="K86" i="37" l="1"/>
  <c r="F42" i="19" s="1"/>
  <c r="L86" i="37"/>
  <c r="G42" i="19" s="1"/>
  <c r="BL85" i="6"/>
  <c r="BK85" i="6"/>
  <c r="BJ85" i="6"/>
  <c r="BI85" i="6"/>
  <c r="K6" i="36" l="1"/>
  <c r="K77" i="36" l="1"/>
  <c r="L85" i="36"/>
  <c r="K85" i="36"/>
  <c r="L84" i="36"/>
  <c r="K84" i="36"/>
  <c r="L83" i="36"/>
  <c r="K83" i="36"/>
  <c r="L82" i="36"/>
  <c r="K82" i="36"/>
  <c r="L81" i="36"/>
  <c r="K81" i="36"/>
  <c r="L80" i="36"/>
  <c r="K80" i="36"/>
  <c r="L79" i="36"/>
  <c r="K79" i="36"/>
  <c r="L78" i="36"/>
  <c r="K78" i="36"/>
  <c r="L77" i="36"/>
  <c r="L76" i="36"/>
  <c r="K76" i="36"/>
  <c r="L75" i="36"/>
  <c r="K75" i="36"/>
  <c r="L74" i="36"/>
  <c r="K74" i="36"/>
  <c r="L73" i="36"/>
  <c r="K73" i="36"/>
  <c r="L72" i="36"/>
  <c r="K72" i="36"/>
  <c r="L71" i="36"/>
  <c r="K71" i="36"/>
  <c r="L70" i="36"/>
  <c r="K70" i="36"/>
  <c r="L69" i="36"/>
  <c r="K69" i="36"/>
  <c r="L68" i="36"/>
  <c r="K68" i="36"/>
  <c r="L67" i="36"/>
  <c r="K67" i="36"/>
  <c r="L66" i="36"/>
  <c r="K66" i="36"/>
  <c r="L65" i="36"/>
  <c r="K65" i="36"/>
  <c r="L64" i="36"/>
  <c r="K64" i="36"/>
  <c r="L63" i="36"/>
  <c r="K63" i="36"/>
  <c r="L62" i="36"/>
  <c r="K62" i="36"/>
  <c r="L61" i="36"/>
  <c r="K61" i="36"/>
  <c r="L60" i="36"/>
  <c r="K60" i="36"/>
  <c r="L59" i="36"/>
  <c r="K59" i="36"/>
  <c r="L58" i="36"/>
  <c r="K58" i="36"/>
  <c r="L57" i="36"/>
  <c r="K57" i="36"/>
  <c r="L56" i="36"/>
  <c r="K56" i="36"/>
  <c r="L55" i="36"/>
  <c r="K55" i="36"/>
  <c r="L54" i="36"/>
  <c r="K54" i="36"/>
  <c r="L53" i="36"/>
  <c r="K53" i="36"/>
  <c r="L52" i="36"/>
  <c r="K52" i="36"/>
  <c r="L51" i="36"/>
  <c r="K51" i="36"/>
  <c r="L50" i="36"/>
  <c r="K50" i="36"/>
  <c r="L49" i="36"/>
  <c r="K49" i="36"/>
  <c r="L48" i="36"/>
  <c r="K48" i="36"/>
  <c r="L47" i="36"/>
  <c r="K47" i="36"/>
  <c r="L46" i="36"/>
  <c r="K46" i="36"/>
  <c r="L45" i="36"/>
  <c r="K45" i="36"/>
  <c r="L44" i="36"/>
  <c r="K44" i="36"/>
  <c r="L43" i="36"/>
  <c r="K43" i="36"/>
  <c r="L42" i="36"/>
  <c r="K42" i="36"/>
  <c r="L41" i="36"/>
  <c r="K41" i="36"/>
  <c r="L40" i="36"/>
  <c r="K40" i="36"/>
  <c r="L39" i="36"/>
  <c r="K39" i="36"/>
  <c r="L38" i="36"/>
  <c r="K38" i="36"/>
  <c r="L37" i="36"/>
  <c r="K37" i="36"/>
  <c r="L36" i="36"/>
  <c r="K36" i="36"/>
  <c r="L35" i="36"/>
  <c r="K35" i="36"/>
  <c r="L34" i="36"/>
  <c r="K34" i="36"/>
  <c r="L33" i="36"/>
  <c r="K33" i="36"/>
  <c r="L32" i="36"/>
  <c r="K32" i="36"/>
  <c r="L31" i="36"/>
  <c r="K31" i="36"/>
  <c r="L30" i="36"/>
  <c r="K30" i="36"/>
  <c r="L29" i="36"/>
  <c r="K29" i="36"/>
  <c r="L28" i="36"/>
  <c r="K28" i="36"/>
  <c r="L27" i="36"/>
  <c r="K27" i="36"/>
  <c r="L26" i="36"/>
  <c r="K26" i="36"/>
  <c r="L25" i="36"/>
  <c r="K25" i="36"/>
  <c r="L24" i="36"/>
  <c r="K24" i="36"/>
  <c r="L23" i="36"/>
  <c r="K23" i="36"/>
  <c r="L22" i="36"/>
  <c r="L21" i="36"/>
  <c r="K21" i="36"/>
  <c r="L20" i="36"/>
  <c r="K20" i="36"/>
  <c r="L19" i="36"/>
  <c r="K19" i="36"/>
  <c r="L18" i="36"/>
  <c r="K18" i="36"/>
  <c r="L17" i="36"/>
  <c r="K17" i="36"/>
  <c r="L16" i="36"/>
  <c r="K16" i="36"/>
  <c r="L15" i="36"/>
  <c r="K15" i="36"/>
  <c r="L14" i="36"/>
  <c r="K14" i="36"/>
  <c r="L13" i="36"/>
  <c r="K13" i="36"/>
  <c r="L12" i="36"/>
  <c r="K12" i="36"/>
  <c r="L11" i="36"/>
  <c r="K11" i="36"/>
  <c r="L10" i="36"/>
  <c r="K10" i="36"/>
  <c r="L9" i="36"/>
  <c r="K9" i="36"/>
  <c r="L8" i="36"/>
  <c r="K8" i="36"/>
  <c r="L7" i="36"/>
  <c r="K7" i="36"/>
  <c r="L6" i="36"/>
  <c r="L5" i="36"/>
  <c r="K5" i="36"/>
  <c r="K71" i="21"/>
  <c r="K86" i="36" l="1"/>
  <c r="F41" i="19" s="1"/>
  <c r="K37" i="33" l="1"/>
  <c r="BG85" i="6"/>
  <c r="F50" i="20" s="1"/>
  <c r="BH85" i="6"/>
  <c r="G50" i="20" s="1"/>
  <c r="H50" i="20" l="1"/>
  <c r="I50" i="20"/>
  <c r="J50" i="20"/>
  <c r="L42" i="33"/>
  <c r="L49" i="33" s="1"/>
  <c r="D8" i="29"/>
  <c r="E7" i="29" s="1"/>
  <c r="B8" i="29"/>
  <c r="C7" i="29" s="1"/>
  <c r="F7" i="29"/>
  <c r="F6" i="29"/>
  <c r="F5" i="29"/>
  <c r="E5" i="29"/>
  <c r="F4" i="29"/>
  <c r="J88" i="24"/>
  <c r="C88" i="24"/>
  <c r="J87" i="24"/>
  <c r="C87" i="24"/>
  <c r="J86" i="24"/>
  <c r="C86" i="24"/>
  <c r="J85" i="24"/>
  <c r="C85" i="24"/>
  <c r="J84" i="24"/>
  <c r="C84" i="24"/>
  <c r="J83" i="24"/>
  <c r="C83" i="24"/>
  <c r="J82" i="24"/>
  <c r="C82" i="24"/>
  <c r="J81" i="24"/>
  <c r="C81" i="24"/>
  <c r="J80" i="24"/>
  <c r="C80" i="24"/>
  <c r="J79" i="24"/>
  <c r="C79" i="24"/>
  <c r="J78" i="24"/>
  <c r="C78" i="24"/>
  <c r="J77" i="24"/>
  <c r="C77" i="24"/>
  <c r="J76" i="24"/>
  <c r="C76" i="24"/>
  <c r="J75" i="24"/>
  <c r="C75" i="24"/>
  <c r="J74" i="24"/>
  <c r="C74" i="24"/>
  <c r="J73" i="24"/>
  <c r="C73" i="24"/>
  <c r="J72" i="24"/>
  <c r="C72" i="24"/>
  <c r="J71" i="24"/>
  <c r="C71" i="24"/>
  <c r="J70" i="24"/>
  <c r="C70" i="24"/>
  <c r="J69" i="24"/>
  <c r="C69" i="24"/>
  <c r="J68" i="24"/>
  <c r="C68" i="24"/>
  <c r="J67" i="24"/>
  <c r="C67" i="24"/>
  <c r="J66" i="24"/>
  <c r="C66" i="24"/>
  <c r="J65" i="24"/>
  <c r="C65" i="24"/>
  <c r="J64" i="24"/>
  <c r="C64" i="24"/>
  <c r="J63" i="24"/>
  <c r="C63" i="24"/>
  <c r="J62" i="24"/>
  <c r="C62" i="24"/>
  <c r="J61" i="24"/>
  <c r="C61" i="24"/>
  <c r="J60" i="24"/>
  <c r="C60" i="24"/>
  <c r="J59" i="24"/>
  <c r="C59" i="24"/>
  <c r="J58" i="24"/>
  <c r="C58" i="24"/>
  <c r="J57" i="24"/>
  <c r="C57" i="24"/>
  <c r="J56" i="24"/>
  <c r="C56" i="24"/>
  <c r="J55" i="24"/>
  <c r="C55" i="24"/>
  <c r="J54" i="24"/>
  <c r="C54" i="24"/>
  <c r="J53" i="24"/>
  <c r="C53" i="24"/>
  <c r="J52" i="24"/>
  <c r="C52" i="24"/>
  <c r="J51" i="24"/>
  <c r="C51" i="24"/>
  <c r="J50" i="24"/>
  <c r="C50" i="24"/>
  <c r="J49" i="24"/>
  <c r="G49" i="24"/>
  <c r="C49" i="24"/>
  <c r="J48" i="24"/>
  <c r="C48" i="24"/>
  <c r="J47" i="24"/>
  <c r="C47" i="24"/>
  <c r="J46" i="24"/>
  <c r="C46" i="24"/>
  <c r="J45" i="24"/>
  <c r="C45" i="24"/>
  <c r="J44" i="24"/>
  <c r="C44" i="24"/>
  <c r="J43" i="24"/>
  <c r="C43" i="24"/>
  <c r="J42" i="24"/>
  <c r="C42" i="24"/>
  <c r="J41" i="24"/>
  <c r="C41" i="24"/>
  <c r="J40" i="24"/>
  <c r="C40" i="24"/>
  <c r="J39" i="24"/>
  <c r="C39" i="24"/>
  <c r="J38" i="24"/>
  <c r="C38" i="24"/>
  <c r="J37" i="24"/>
  <c r="C37" i="24"/>
  <c r="J36" i="24"/>
  <c r="C36" i="24"/>
  <c r="J35" i="24"/>
  <c r="C35" i="24"/>
  <c r="J34" i="24"/>
  <c r="C34" i="24"/>
  <c r="J33" i="24"/>
  <c r="C33" i="24"/>
  <c r="J32" i="24"/>
  <c r="C32" i="24"/>
  <c r="J31" i="24"/>
  <c r="C31" i="24"/>
  <c r="J30" i="24"/>
  <c r="C30" i="24"/>
  <c r="J29" i="24"/>
  <c r="C29" i="24"/>
  <c r="J28" i="24"/>
  <c r="C28" i="24"/>
  <c r="J27" i="24"/>
  <c r="C27" i="24"/>
  <c r="J26" i="24"/>
  <c r="C26" i="24"/>
  <c r="J25" i="24"/>
  <c r="C25" i="24"/>
  <c r="J24" i="24"/>
  <c r="C24" i="24"/>
  <c r="J23" i="24"/>
  <c r="C23" i="24"/>
  <c r="J22" i="24"/>
  <c r="C22" i="24"/>
  <c r="J21" i="24"/>
  <c r="C21" i="24"/>
  <c r="J20" i="24"/>
  <c r="C20" i="24"/>
  <c r="K15" i="24"/>
  <c r="AJ7" i="24" s="1"/>
  <c r="K14" i="24"/>
  <c r="AJ6" i="24" s="1"/>
  <c r="K13" i="24"/>
  <c r="AJ5" i="24" s="1"/>
  <c r="E7" i="24"/>
  <c r="N6" i="24"/>
  <c r="I6" i="24"/>
  <c r="F6" i="24"/>
  <c r="E6" i="24"/>
  <c r="E5" i="24"/>
  <c r="AJ4" i="24"/>
  <c r="AI4" i="24"/>
  <c r="AB4" i="24"/>
  <c r="AA4" i="24"/>
  <c r="T4" i="24"/>
  <c r="S4" i="24"/>
  <c r="N4" i="24"/>
  <c r="M4" i="24"/>
  <c r="J4" i="24"/>
  <c r="I4" i="24"/>
  <c r="F4" i="24"/>
  <c r="E4" i="24"/>
  <c r="AL1" i="24"/>
  <c r="AK1" i="24"/>
  <c r="AJ1" i="24"/>
  <c r="AI1" i="24"/>
  <c r="AH1" i="24"/>
  <c r="AG1" i="24"/>
  <c r="AF1" i="24"/>
  <c r="AE1" i="24"/>
  <c r="AD1" i="24"/>
  <c r="AC1" i="24"/>
  <c r="AB1" i="24"/>
  <c r="AA1" i="24"/>
  <c r="Z1" i="24"/>
  <c r="Y1" i="24"/>
  <c r="X1" i="24"/>
  <c r="W1" i="24"/>
  <c r="V1" i="24"/>
  <c r="U1" i="24"/>
  <c r="T1" i="24"/>
  <c r="S1" i="24"/>
  <c r="R1" i="24"/>
  <c r="Q1" i="24"/>
  <c r="P1" i="24"/>
  <c r="O1" i="24"/>
  <c r="N1" i="24"/>
  <c r="M1" i="24"/>
  <c r="L1" i="24"/>
  <c r="K1" i="24"/>
  <c r="J1" i="24"/>
  <c r="I1" i="24"/>
  <c r="H1" i="24"/>
  <c r="G1" i="24"/>
  <c r="F1" i="24"/>
  <c r="E1" i="24"/>
  <c r="D1" i="24"/>
  <c r="C1" i="24"/>
  <c r="K40" i="33"/>
  <c r="J40" i="33"/>
  <c r="I40" i="33"/>
  <c r="K39" i="33"/>
  <c r="J39" i="33"/>
  <c r="I39" i="33"/>
  <c r="H39" i="33"/>
  <c r="G39" i="33"/>
  <c r="F39" i="33"/>
  <c r="K38" i="33"/>
  <c r="J38" i="33"/>
  <c r="I38" i="33"/>
  <c r="H38" i="33"/>
  <c r="G38" i="33"/>
  <c r="F38" i="33"/>
  <c r="E38" i="33"/>
  <c r="J37" i="33"/>
  <c r="I37" i="33"/>
  <c r="H37" i="33"/>
  <c r="G37" i="33"/>
  <c r="F37" i="33"/>
  <c r="E37" i="33"/>
  <c r="D37" i="33"/>
  <c r="G32" i="19"/>
  <c r="K81" i="21"/>
  <c r="H81" i="21"/>
  <c r="K80" i="21"/>
  <c r="H80" i="21"/>
  <c r="K79" i="21"/>
  <c r="H79" i="21"/>
  <c r="K78" i="21"/>
  <c r="H78" i="21"/>
  <c r="K77" i="21"/>
  <c r="H77" i="21"/>
  <c r="K76" i="21"/>
  <c r="H76" i="21"/>
  <c r="K75" i="21"/>
  <c r="H75" i="21"/>
  <c r="K74" i="21"/>
  <c r="H74" i="21"/>
  <c r="K73" i="21"/>
  <c r="H73" i="21"/>
  <c r="K72" i="21"/>
  <c r="H72" i="21"/>
  <c r="H71" i="21"/>
  <c r="K70" i="21"/>
  <c r="H70" i="21"/>
  <c r="K69" i="21"/>
  <c r="H69" i="21"/>
  <c r="K68" i="21"/>
  <c r="H68" i="21"/>
  <c r="K67" i="21"/>
  <c r="H67" i="21"/>
  <c r="K66" i="21"/>
  <c r="H66" i="21"/>
  <c r="K65" i="21"/>
  <c r="H65" i="21"/>
  <c r="K64" i="21"/>
  <c r="H64" i="21"/>
  <c r="K63" i="21"/>
  <c r="H63" i="21"/>
  <c r="K62" i="21"/>
  <c r="H62" i="21"/>
  <c r="K61" i="21"/>
  <c r="H61" i="21"/>
  <c r="K60" i="21"/>
  <c r="H60" i="21"/>
  <c r="K59" i="21"/>
  <c r="H59" i="21"/>
  <c r="K58" i="21"/>
  <c r="H58" i="21"/>
  <c r="K57" i="21"/>
  <c r="H57" i="21"/>
  <c r="K56" i="21"/>
  <c r="H56" i="21"/>
  <c r="K55" i="21"/>
  <c r="H55" i="21"/>
  <c r="K54" i="21"/>
  <c r="H54" i="21"/>
  <c r="K53" i="21"/>
  <c r="H53" i="21"/>
  <c r="K52" i="21"/>
  <c r="H52" i="21"/>
  <c r="K51" i="21"/>
  <c r="H51" i="21"/>
  <c r="K50" i="21"/>
  <c r="H50" i="21"/>
  <c r="K49" i="21"/>
  <c r="H49" i="21"/>
  <c r="K48" i="21"/>
  <c r="H48" i="21"/>
  <c r="K47" i="21"/>
  <c r="H47" i="21"/>
  <c r="K46" i="21"/>
  <c r="H46" i="21"/>
  <c r="K45" i="21"/>
  <c r="H45" i="21"/>
  <c r="K44" i="21"/>
  <c r="H44" i="21"/>
  <c r="K43" i="21"/>
  <c r="H43" i="21"/>
  <c r="K42" i="21"/>
  <c r="H42" i="21"/>
  <c r="K41" i="21"/>
  <c r="H41" i="21"/>
  <c r="K40" i="21"/>
  <c r="H40" i="21"/>
  <c r="K39" i="21"/>
  <c r="H39" i="21"/>
  <c r="K38" i="21"/>
  <c r="H38" i="21"/>
  <c r="K37" i="21"/>
  <c r="H37" i="21"/>
  <c r="K36" i="21"/>
  <c r="H36" i="21"/>
  <c r="K35" i="21"/>
  <c r="H35" i="21"/>
  <c r="K34" i="21"/>
  <c r="H34" i="21"/>
  <c r="K33" i="21"/>
  <c r="H33" i="21"/>
  <c r="K32" i="21"/>
  <c r="H32" i="21"/>
  <c r="K31" i="21"/>
  <c r="H31" i="21"/>
  <c r="K30" i="21"/>
  <c r="H30" i="21"/>
  <c r="K29" i="21"/>
  <c r="H29" i="21"/>
  <c r="K28" i="21"/>
  <c r="H28" i="21"/>
  <c r="K27" i="21"/>
  <c r="H27" i="21"/>
  <c r="K26" i="21"/>
  <c r="H26" i="21"/>
  <c r="K25" i="21"/>
  <c r="H25" i="21"/>
  <c r="K24" i="21"/>
  <c r="H24" i="21"/>
  <c r="K23" i="21"/>
  <c r="H23" i="21"/>
  <c r="K22" i="21"/>
  <c r="H22" i="21"/>
  <c r="K21" i="21"/>
  <c r="H21" i="21"/>
  <c r="K20" i="21"/>
  <c r="H20" i="21"/>
  <c r="K19" i="21"/>
  <c r="H19" i="21"/>
  <c r="K18" i="21"/>
  <c r="H18" i="21"/>
  <c r="K17" i="21"/>
  <c r="H17" i="21"/>
  <c r="K16" i="21"/>
  <c r="H16" i="21"/>
  <c r="K15" i="21"/>
  <c r="H15" i="21"/>
  <c r="K14" i="21"/>
  <c r="H14" i="21"/>
  <c r="K13" i="21"/>
  <c r="H13" i="21"/>
  <c r="K12" i="21"/>
  <c r="H12" i="21"/>
  <c r="K11" i="21"/>
  <c r="H11" i="21"/>
  <c r="K10" i="21"/>
  <c r="H10" i="21"/>
  <c r="K9" i="21"/>
  <c r="H9" i="21"/>
  <c r="K8" i="21"/>
  <c r="H8" i="21"/>
  <c r="K7" i="21"/>
  <c r="H7" i="21"/>
  <c r="K6" i="21"/>
  <c r="H6" i="21"/>
  <c r="K5" i="21"/>
  <c r="H5" i="21"/>
  <c r="K4" i="21"/>
  <c r="H4" i="21"/>
  <c r="K3" i="21"/>
  <c r="H3" i="21"/>
  <c r="G81" i="18"/>
  <c r="F81" i="18"/>
  <c r="G80" i="18"/>
  <c r="F80" i="18"/>
  <c r="G79" i="18"/>
  <c r="F79" i="18"/>
  <c r="G78" i="18"/>
  <c r="F78" i="18"/>
  <c r="G77" i="18"/>
  <c r="F77" i="18"/>
  <c r="G76" i="18"/>
  <c r="F76" i="18"/>
  <c r="G75" i="18"/>
  <c r="F75" i="18"/>
  <c r="G74" i="18"/>
  <c r="F74" i="18"/>
  <c r="G73" i="18"/>
  <c r="F73" i="18"/>
  <c r="G72" i="18"/>
  <c r="F72" i="18"/>
  <c r="G69" i="18"/>
  <c r="F69" i="18"/>
  <c r="G71" i="18"/>
  <c r="F71" i="18"/>
  <c r="G68" i="18"/>
  <c r="F68" i="18"/>
  <c r="G70" i="18"/>
  <c r="F70" i="18"/>
  <c r="G54" i="18"/>
  <c r="F54" i="18"/>
  <c r="G63" i="18"/>
  <c r="F63" i="18"/>
  <c r="G67" i="18"/>
  <c r="F67" i="18"/>
  <c r="G66" i="18"/>
  <c r="F66" i="18"/>
  <c r="G65" i="18"/>
  <c r="F65" i="18"/>
  <c r="G64" i="18"/>
  <c r="F64" i="18"/>
  <c r="G60" i="18"/>
  <c r="F60" i="18"/>
  <c r="G58" i="18"/>
  <c r="F58" i="18"/>
  <c r="G62" i="18"/>
  <c r="F62" i="18"/>
  <c r="G61" i="18"/>
  <c r="F61" i="18"/>
  <c r="G55" i="18"/>
  <c r="F55" i="18"/>
  <c r="G59" i="18"/>
  <c r="F59" i="18"/>
  <c r="G56" i="18"/>
  <c r="F56" i="18"/>
  <c r="G57" i="18"/>
  <c r="F57" i="18"/>
  <c r="G53" i="18"/>
  <c r="F53" i="18"/>
  <c r="G52" i="18"/>
  <c r="F52" i="18"/>
  <c r="G51" i="18"/>
  <c r="F51" i="18"/>
  <c r="G49" i="18"/>
  <c r="F49" i="18"/>
  <c r="G50" i="18"/>
  <c r="F50" i="18"/>
  <c r="G48" i="18"/>
  <c r="F48" i="18"/>
  <c r="G47" i="18"/>
  <c r="F47" i="18"/>
  <c r="G46" i="18"/>
  <c r="F46" i="18"/>
  <c r="G45" i="18"/>
  <c r="F45" i="18"/>
  <c r="G42" i="18"/>
  <c r="F42" i="18"/>
  <c r="G43" i="18"/>
  <c r="F43" i="18"/>
  <c r="G44" i="18"/>
  <c r="F44" i="18"/>
  <c r="G41" i="18"/>
  <c r="F41" i="18"/>
  <c r="G40" i="18"/>
  <c r="F40" i="18"/>
  <c r="G39" i="18"/>
  <c r="F39" i="18"/>
  <c r="G34" i="18"/>
  <c r="F34" i="18"/>
  <c r="G38" i="18"/>
  <c r="F38" i="18"/>
  <c r="G33" i="18"/>
  <c r="F33" i="18"/>
  <c r="G37" i="18"/>
  <c r="F37" i="18"/>
  <c r="G36" i="18"/>
  <c r="F36" i="18"/>
  <c r="G35" i="18"/>
  <c r="F35" i="18"/>
  <c r="G32" i="18"/>
  <c r="F32" i="18"/>
  <c r="O31" i="18"/>
  <c r="N31" i="18"/>
  <c r="G24" i="18"/>
  <c r="F24" i="18"/>
  <c r="O30" i="18"/>
  <c r="N30" i="18"/>
  <c r="G30" i="18"/>
  <c r="F30" i="18"/>
  <c r="O29" i="18"/>
  <c r="N29" i="18"/>
  <c r="G31" i="18"/>
  <c r="F31" i="18"/>
  <c r="O28" i="18"/>
  <c r="N28" i="18"/>
  <c r="G29" i="18"/>
  <c r="F29" i="18"/>
  <c r="G28" i="18"/>
  <c r="F28" i="18"/>
  <c r="G27" i="18"/>
  <c r="F27" i="18"/>
  <c r="G14" i="18"/>
  <c r="F14" i="18"/>
  <c r="G26" i="18"/>
  <c r="F26" i="18"/>
  <c r="G25" i="18"/>
  <c r="F25" i="18"/>
  <c r="O22" i="18"/>
  <c r="N22" i="18"/>
  <c r="G21" i="18"/>
  <c r="F21" i="18"/>
  <c r="O21" i="18"/>
  <c r="N21" i="18"/>
  <c r="G20" i="18"/>
  <c r="F20" i="18"/>
  <c r="O20" i="18"/>
  <c r="N20" i="18"/>
  <c r="G23" i="18"/>
  <c r="F23" i="18"/>
  <c r="O19" i="18"/>
  <c r="N19" i="18"/>
  <c r="G13" i="18"/>
  <c r="F13" i="18"/>
  <c r="G19" i="18"/>
  <c r="F19" i="18"/>
  <c r="G22" i="18"/>
  <c r="F22" i="18"/>
  <c r="G17" i="18"/>
  <c r="F17" i="18"/>
  <c r="G18" i="18"/>
  <c r="F18" i="18"/>
  <c r="G15" i="18"/>
  <c r="F15" i="18"/>
  <c r="O13" i="18"/>
  <c r="N13" i="18"/>
  <c r="G16" i="18"/>
  <c r="F16" i="18"/>
  <c r="O12" i="18"/>
  <c r="N12" i="18"/>
  <c r="G9" i="18"/>
  <c r="F9" i="18"/>
  <c r="O11" i="18"/>
  <c r="N11" i="18"/>
  <c r="G12" i="18"/>
  <c r="F12" i="18"/>
  <c r="O10" i="18"/>
  <c r="N10" i="18"/>
  <c r="G11" i="18"/>
  <c r="F11" i="18"/>
  <c r="G10" i="18"/>
  <c r="F10" i="18"/>
  <c r="G8" i="18"/>
  <c r="F8" i="18"/>
  <c r="G7" i="18"/>
  <c r="F7" i="18"/>
  <c r="G5" i="18"/>
  <c r="F5" i="18"/>
  <c r="G6" i="18"/>
  <c r="F6" i="18"/>
  <c r="G4" i="18"/>
  <c r="F4" i="18"/>
  <c r="G3" i="18"/>
  <c r="F3" i="18"/>
  <c r="G2" i="18"/>
  <c r="F23" i="24"/>
  <c r="F86" i="24"/>
  <c r="E86" i="24"/>
  <c r="F71" i="24"/>
  <c r="E71" i="24"/>
  <c r="F80" i="24"/>
  <c r="F83" i="24"/>
  <c r="E83" i="24"/>
  <c r="E87" i="24"/>
  <c r="F40" i="24"/>
  <c r="F75" i="24"/>
  <c r="E75" i="24"/>
  <c r="F70" i="24"/>
  <c r="E70" i="24"/>
  <c r="F85" i="24"/>
  <c r="F46" i="24"/>
  <c r="E52" i="24"/>
  <c r="F88" i="24"/>
  <c r="E88" i="24"/>
  <c r="F63" i="24"/>
  <c r="E63" i="24"/>
  <c r="F58" i="24"/>
  <c r="F36" i="24"/>
  <c r="E36" i="24"/>
  <c r="F37" i="24"/>
  <c r="E37" i="24"/>
  <c r="F77" i="24"/>
  <c r="F48" i="24"/>
  <c r="E48" i="24"/>
  <c r="F38" i="24"/>
  <c r="E38" i="24"/>
  <c r="F78" i="24"/>
  <c r="F65" i="24"/>
  <c r="E35" i="24"/>
  <c r="F72" i="24"/>
  <c r="E72" i="24"/>
  <c r="F67" i="24"/>
  <c r="F32" i="24"/>
  <c r="E32" i="24"/>
  <c r="F84" i="24"/>
  <c r="E84" i="24"/>
  <c r="F62" i="24"/>
  <c r="E62" i="24"/>
  <c r="F21" i="24"/>
  <c r="F82" i="24"/>
  <c r="E82" i="24"/>
  <c r="F66" i="24"/>
  <c r="E66" i="24"/>
  <c r="F33" i="24"/>
  <c r="F42" i="24"/>
  <c r="E42" i="24"/>
  <c r="F61" i="24"/>
  <c r="E61" i="24"/>
  <c r="F68" i="24"/>
  <c r="F76" i="24"/>
  <c r="E76" i="24"/>
  <c r="F74" i="24"/>
  <c r="F60" i="24"/>
  <c r="F69" i="24"/>
  <c r="E69" i="24"/>
  <c r="F73" i="24"/>
  <c r="E73" i="24"/>
  <c r="F41" i="24"/>
  <c r="F81" i="24"/>
  <c r="F59" i="24"/>
  <c r="E59" i="24"/>
  <c r="F55" i="24"/>
  <c r="F45" i="24"/>
  <c r="E45" i="24"/>
  <c r="F79" i="24"/>
  <c r="E79" i="24"/>
  <c r="F43" i="24"/>
  <c r="F64" i="24"/>
  <c r="E64" i="24"/>
  <c r="F31" i="24"/>
  <c r="F47" i="24"/>
  <c r="E47" i="24"/>
  <c r="F25" i="24"/>
  <c r="F49" i="24"/>
  <c r="E49" i="24"/>
  <c r="F50" i="24"/>
  <c r="E24" i="24"/>
  <c r="E20" i="24"/>
  <c r="E26" i="24"/>
  <c r="F44" i="24"/>
  <c r="E27" i="24"/>
  <c r="F53" i="24"/>
  <c r="F30" i="24"/>
  <c r="E30" i="24"/>
  <c r="F57" i="24"/>
  <c r="E39" i="24"/>
  <c r="F56" i="24"/>
  <c r="E56" i="24"/>
  <c r="F29" i="24"/>
  <c r="F34" i="24"/>
  <c r="E34" i="24"/>
  <c r="E51" i="24"/>
  <c r="F54" i="24"/>
  <c r="E54" i="24"/>
  <c r="F22" i="24"/>
  <c r="F28" i="24"/>
  <c r="S74" i="15"/>
  <c r="R72" i="15"/>
  <c r="Q72" i="15"/>
  <c r="P72" i="15"/>
  <c r="O72" i="15"/>
  <c r="N72" i="15"/>
  <c r="M72" i="15"/>
  <c r="L72" i="15"/>
  <c r="K72" i="15"/>
  <c r="J72" i="15"/>
  <c r="I72" i="15"/>
  <c r="H72" i="15"/>
  <c r="G72" i="15"/>
  <c r="F72" i="15"/>
  <c r="E72" i="15"/>
  <c r="D72" i="15"/>
  <c r="C72" i="15"/>
  <c r="S71" i="15"/>
  <c r="S70" i="15"/>
  <c r="S69" i="15"/>
  <c r="S68" i="15"/>
  <c r="S67" i="15"/>
  <c r="S66" i="15"/>
  <c r="S65" i="15"/>
  <c r="S64" i="15"/>
  <c r="S63" i="15"/>
  <c r="S62" i="15"/>
  <c r="S61" i="15"/>
  <c r="S60" i="15"/>
  <c r="S59" i="15"/>
  <c r="S58" i="15"/>
  <c r="S57" i="15"/>
  <c r="S56" i="15"/>
  <c r="S55" i="15"/>
  <c r="S54" i="15"/>
  <c r="S53" i="15"/>
  <c r="S52" i="15"/>
  <c r="S51" i="15"/>
  <c r="S50" i="15"/>
  <c r="S49" i="15"/>
  <c r="S48" i="15"/>
  <c r="S47" i="15"/>
  <c r="S46" i="15"/>
  <c r="S45" i="15"/>
  <c r="S44" i="15"/>
  <c r="S43" i="15"/>
  <c r="S42" i="15"/>
  <c r="S41" i="15"/>
  <c r="S40" i="15"/>
  <c r="S39" i="15"/>
  <c r="S38" i="15"/>
  <c r="S37" i="15"/>
  <c r="S36" i="15"/>
  <c r="S35" i="15"/>
  <c r="S34" i="15"/>
  <c r="S33" i="15"/>
  <c r="S32" i="15"/>
  <c r="S31" i="15"/>
  <c r="S30" i="15"/>
  <c r="S29" i="15"/>
  <c r="S28" i="15"/>
  <c r="S27" i="15"/>
  <c r="S26" i="15"/>
  <c r="S25" i="15"/>
  <c r="S24" i="15"/>
  <c r="S23" i="15"/>
  <c r="S22" i="15"/>
  <c r="S21" i="15"/>
  <c r="S20" i="15"/>
  <c r="S19" i="15"/>
  <c r="S18" i="15"/>
  <c r="S17" i="15"/>
  <c r="S16" i="15"/>
  <c r="S15" i="15"/>
  <c r="S14" i="15"/>
  <c r="S13" i="15"/>
  <c r="S12" i="15"/>
  <c r="S11" i="15"/>
  <c r="S10" i="15"/>
  <c r="S9" i="15"/>
  <c r="S8" i="15"/>
  <c r="S7" i="15"/>
  <c r="S6" i="15"/>
  <c r="S5" i="15"/>
  <c r="S4" i="15"/>
  <c r="S72" i="15" s="1"/>
  <c r="S3" i="15"/>
  <c r="BF85" i="6"/>
  <c r="BE85" i="6"/>
  <c r="BD85" i="6"/>
  <c r="BC85" i="6"/>
  <c r="BB85" i="6"/>
  <c r="BA85" i="6"/>
  <c r="AZ85" i="6"/>
  <c r="G49" i="20" s="1"/>
  <c r="AY85" i="6"/>
  <c r="F49" i="20" s="1"/>
  <c r="AX85" i="6"/>
  <c r="AW85" i="6"/>
  <c r="AV85" i="6"/>
  <c r="F41" i="12" s="1"/>
  <c r="AU85" i="6"/>
  <c r="E41" i="12" s="1"/>
  <c r="AT85" i="6"/>
  <c r="AS85" i="6"/>
  <c r="AR85" i="6"/>
  <c r="AQ85" i="6"/>
  <c r="AP85" i="6"/>
  <c r="AO85" i="6"/>
  <c r="AN85" i="6"/>
  <c r="F40" i="12" s="1"/>
  <c r="AM85" i="6"/>
  <c r="E40" i="12" s="1"/>
  <c r="AL85" i="6"/>
  <c r="AK85" i="6"/>
  <c r="AJ85" i="6"/>
  <c r="AI85" i="6"/>
  <c r="AH85" i="6"/>
  <c r="AG85" i="6"/>
  <c r="AF85" i="6"/>
  <c r="F39" i="12" s="1"/>
  <c r="AE85" i="6"/>
  <c r="E39" i="12" s="1"/>
  <c r="AD85" i="6"/>
  <c r="AC85" i="6"/>
  <c r="AB85" i="6"/>
  <c r="AA85" i="6"/>
  <c r="Z85" i="6"/>
  <c r="Y85" i="6"/>
  <c r="X85" i="6"/>
  <c r="F38" i="12" s="1"/>
  <c r="W85" i="6"/>
  <c r="E38" i="12" s="1"/>
  <c r="V85" i="6"/>
  <c r="U85" i="6"/>
  <c r="T85" i="6"/>
  <c r="S85" i="6"/>
  <c r="R85" i="6"/>
  <c r="Q85" i="6"/>
  <c r="P85" i="6"/>
  <c r="F37" i="12" s="1"/>
  <c r="O85" i="6"/>
  <c r="E37" i="12" s="1"/>
  <c r="N85" i="6"/>
  <c r="M85" i="6"/>
  <c r="L85" i="6"/>
  <c r="K85" i="6"/>
  <c r="J85" i="6"/>
  <c r="I85" i="6"/>
  <c r="H85" i="6"/>
  <c r="G85" i="6"/>
  <c r="F85" i="6"/>
  <c r="G41" i="20" s="1"/>
  <c r="E85" i="6"/>
  <c r="F41" i="20" s="1"/>
  <c r="D85" i="6"/>
  <c r="C85" i="6"/>
  <c r="L86" i="36"/>
  <c r="G41" i="19" s="1"/>
  <c r="J86" i="36"/>
  <c r="I86" i="36"/>
  <c r="H86" i="36"/>
  <c r="G86" i="36"/>
  <c r="F86" i="36"/>
  <c r="E86" i="36"/>
  <c r="D86" i="36"/>
  <c r="C86" i="36"/>
  <c r="J86" i="35"/>
  <c r="I86" i="35"/>
  <c r="H86" i="35"/>
  <c r="G86" i="35"/>
  <c r="F86" i="35"/>
  <c r="E86" i="35"/>
  <c r="D86" i="35"/>
  <c r="C86" i="35"/>
  <c r="L85" i="35"/>
  <c r="K85" i="35"/>
  <c r="L84" i="35"/>
  <c r="K84" i="35"/>
  <c r="L83" i="35"/>
  <c r="K83" i="35"/>
  <c r="L82" i="35"/>
  <c r="K82" i="35"/>
  <c r="L81" i="35"/>
  <c r="K81" i="35"/>
  <c r="L80" i="35"/>
  <c r="K80" i="35"/>
  <c r="L79" i="35"/>
  <c r="K79" i="35"/>
  <c r="L78" i="35"/>
  <c r="K78" i="35"/>
  <c r="L77" i="35"/>
  <c r="K77" i="35"/>
  <c r="L76" i="35"/>
  <c r="K76" i="35"/>
  <c r="L75" i="35"/>
  <c r="K75" i="35"/>
  <c r="L74" i="35"/>
  <c r="K74" i="35"/>
  <c r="L73" i="35"/>
  <c r="K73" i="35"/>
  <c r="L72" i="35"/>
  <c r="K72" i="35"/>
  <c r="L71" i="35"/>
  <c r="K71" i="35"/>
  <c r="L70" i="35"/>
  <c r="K70" i="35"/>
  <c r="L69" i="35"/>
  <c r="K69" i="35"/>
  <c r="L68" i="35"/>
  <c r="K68" i="35"/>
  <c r="L67" i="35"/>
  <c r="K67" i="35"/>
  <c r="L66" i="35"/>
  <c r="K66" i="35"/>
  <c r="L65" i="35"/>
  <c r="K65" i="35"/>
  <c r="L64" i="35"/>
  <c r="K64" i="35"/>
  <c r="L63" i="35"/>
  <c r="K63" i="35"/>
  <c r="L62" i="35"/>
  <c r="K62" i="35"/>
  <c r="L61" i="35"/>
  <c r="K61" i="35"/>
  <c r="L60" i="35"/>
  <c r="K60" i="35"/>
  <c r="L59" i="35"/>
  <c r="K59" i="35"/>
  <c r="L58" i="35"/>
  <c r="K58" i="35"/>
  <c r="L57" i="35"/>
  <c r="K57" i="35"/>
  <c r="L56" i="35"/>
  <c r="K56" i="35"/>
  <c r="L55" i="35"/>
  <c r="K55" i="35"/>
  <c r="L54" i="35"/>
  <c r="K54" i="35"/>
  <c r="L53" i="35"/>
  <c r="K53" i="35"/>
  <c r="L52" i="35"/>
  <c r="K52" i="35"/>
  <c r="L51" i="35"/>
  <c r="K51" i="35"/>
  <c r="L50" i="35"/>
  <c r="K50" i="35"/>
  <c r="L49" i="35"/>
  <c r="K49" i="35"/>
  <c r="L48" i="35"/>
  <c r="K48" i="35"/>
  <c r="L47" i="35"/>
  <c r="K47" i="35"/>
  <c r="L46" i="35"/>
  <c r="K46" i="35"/>
  <c r="L45" i="35"/>
  <c r="K45" i="35"/>
  <c r="L44" i="35"/>
  <c r="K44" i="35"/>
  <c r="L43" i="35"/>
  <c r="K43" i="35"/>
  <c r="L42" i="35"/>
  <c r="K42" i="35"/>
  <c r="L41" i="35"/>
  <c r="K41" i="35"/>
  <c r="L40" i="35"/>
  <c r="K40" i="35"/>
  <c r="L39" i="35"/>
  <c r="K39" i="35"/>
  <c r="L38" i="35"/>
  <c r="K38" i="35"/>
  <c r="L37" i="35"/>
  <c r="K37" i="35"/>
  <c r="L36" i="35"/>
  <c r="K36" i="35"/>
  <c r="L35" i="35"/>
  <c r="K35" i="35"/>
  <c r="L34" i="35"/>
  <c r="K34" i="35"/>
  <c r="L33" i="35"/>
  <c r="K33" i="35"/>
  <c r="L32" i="35"/>
  <c r="K32" i="35"/>
  <c r="L31" i="35"/>
  <c r="K31" i="35"/>
  <c r="L30" i="35"/>
  <c r="K30" i="35"/>
  <c r="L29" i="35"/>
  <c r="K29" i="35"/>
  <c r="L28" i="35"/>
  <c r="K28" i="35"/>
  <c r="L27" i="35"/>
  <c r="K27" i="35"/>
  <c r="L26" i="35"/>
  <c r="K26" i="35"/>
  <c r="L25" i="35"/>
  <c r="K25" i="35"/>
  <c r="L24" i="35"/>
  <c r="K24" i="35"/>
  <c r="L23" i="35"/>
  <c r="K23" i="35"/>
  <c r="L22" i="35"/>
  <c r="L21" i="35"/>
  <c r="K21" i="35"/>
  <c r="L20" i="35"/>
  <c r="K20" i="35"/>
  <c r="L19" i="35"/>
  <c r="K19" i="35"/>
  <c r="L18" i="35"/>
  <c r="K18" i="35"/>
  <c r="L17" i="35"/>
  <c r="K17" i="35"/>
  <c r="L16" i="35"/>
  <c r="K16" i="35"/>
  <c r="L15" i="35"/>
  <c r="K15" i="35"/>
  <c r="L14" i="35"/>
  <c r="K14" i="35"/>
  <c r="L13" i="35"/>
  <c r="K13" i="35"/>
  <c r="L12" i="35"/>
  <c r="K12" i="35"/>
  <c r="L11" i="35"/>
  <c r="K11" i="35"/>
  <c r="L10" i="35"/>
  <c r="K10" i="35"/>
  <c r="L9" i="35"/>
  <c r="K9" i="35"/>
  <c r="L8" i="35"/>
  <c r="K8" i="35"/>
  <c r="L7" i="35"/>
  <c r="K7" i="35"/>
  <c r="L6" i="35"/>
  <c r="K6" i="35"/>
  <c r="L5" i="35"/>
  <c r="K5" i="35"/>
  <c r="K86" i="35" s="1"/>
  <c r="F40" i="19" s="1"/>
  <c r="J75" i="34"/>
  <c r="I75" i="34"/>
  <c r="H75" i="34"/>
  <c r="G75" i="34"/>
  <c r="F75" i="34"/>
  <c r="E75" i="34"/>
  <c r="D75" i="34"/>
  <c r="C75" i="34"/>
  <c r="L73" i="34"/>
  <c r="K73" i="34"/>
  <c r="L72" i="34"/>
  <c r="K72" i="34"/>
  <c r="L71" i="34"/>
  <c r="K71" i="34"/>
  <c r="L70" i="34"/>
  <c r="K70" i="34"/>
  <c r="L69" i="34"/>
  <c r="K69" i="34"/>
  <c r="L68" i="34"/>
  <c r="K68" i="34"/>
  <c r="L67" i="34"/>
  <c r="K67" i="34"/>
  <c r="L66" i="34"/>
  <c r="K66" i="34"/>
  <c r="L65" i="34"/>
  <c r="K65" i="34"/>
  <c r="L64" i="34"/>
  <c r="K64" i="34"/>
  <c r="L63" i="34"/>
  <c r="K63" i="34"/>
  <c r="L62" i="34"/>
  <c r="K62" i="34"/>
  <c r="L61" i="34"/>
  <c r="K61" i="34"/>
  <c r="L60" i="34"/>
  <c r="K60" i="34"/>
  <c r="L59" i="34"/>
  <c r="K59" i="34"/>
  <c r="L58" i="34"/>
  <c r="K58" i="34"/>
  <c r="L57" i="34"/>
  <c r="K57" i="34"/>
  <c r="L56" i="34"/>
  <c r="K56" i="34"/>
  <c r="L55" i="34"/>
  <c r="K55" i="34"/>
  <c r="L54" i="34"/>
  <c r="K54" i="34"/>
  <c r="L53" i="34"/>
  <c r="K53" i="34"/>
  <c r="L52" i="34"/>
  <c r="K52" i="34"/>
  <c r="L51" i="34"/>
  <c r="K51" i="34"/>
  <c r="L50" i="34"/>
  <c r="K50" i="34"/>
  <c r="L49" i="34"/>
  <c r="K49" i="34"/>
  <c r="L48" i="34"/>
  <c r="K48" i="34"/>
  <c r="L47" i="34"/>
  <c r="K47" i="34"/>
  <c r="L46" i="34"/>
  <c r="K46" i="34"/>
  <c r="L45" i="34"/>
  <c r="K45" i="34"/>
  <c r="L44" i="34"/>
  <c r="K44" i="34"/>
  <c r="L43" i="34"/>
  <c r="K43" i="34"/>
  <c r="L42" i="34"/>
  <c r="K42" i="34"/>
  <c r="L41" i="34"/>
  <c r="K41" i="34"/>
  <c r="L40" i="34"/>
  <c r="K40" i="34"/>
  <c r="L39" i="34"/>
  <c r="K39" i="34"/>
  <c r="L38" i="34"/>
  <c r="K38" i="34"/>
  <c r="L37" i="34"/>
  <c r="K37" i="34"/>
  <c r="L36" i="34"/>
  <c r="K36" i="34"/>
  <c r="L35" i="34"/>
  <c r="K35" i="34"/>
  <c r="L34" i="34"/>
  <c r="K34" i="34"/>
  <c r="L33" i="34"/>
  <c r="K33" i="34"/>
  <c r="L32" i="34"/>
  <c r="K32" i="34"/>
  <c r="L31" i="34"/>
  <c r="K31" i="34"/>
  <c r="L30" i="34"/>
  <c r="K30" i="34"/>
  <c r="L29" i="34"/>
  <c r="K29" i="34"/>
  <c r="L28" i="34"/>
  <c r="K28" i="34"/>
  <c r="L27" i="34"/>
  <c r="K27" i="34"/>
  <c r="L26" i="34"/>
  <c r="K26" i="34"/>
  <c r="L25" i="34"/>
  <c r="K25" i="34"/>
  <c r="L24" i="34"/>
  <c r="K24" i="34"/>
  <c r="L23" i="34"/>
  <c r="K23" i="34"/>
  <c r="L22" i="34"/>
  <c r="L21" i="34"/>
  <c r="K21" i="34"/>
  <c r="L20" i="34"/>
  <c r="K20" i="34"/>
  <c r="L19" i="34"/>
  <c r="K19" i="34"/>
  <c r="L18" i="34"/>
  <c r="K18" i="34"/>
  <c r="L17" i="34"/>
  <c r="K17" i="34"/>
  <c r="L16" i="34"/>
  <c r="K16" i="34"/>
  <c r="L15" i="34"/>
  <c r="K15" i="34"/>
  <c r="L14" i="34"/>
  <c r="K14" i="34"/>
  <c r="L13" i="34"/>
  <c r="K13" i="34"/>
  <c r="L12" i="34"/>
  <c r="K12" i="34"/>
  <c r="L11" i="34"/>
  <c r="K11" i="34"/>
  <c r="L10" i="34"/>
  <c r="K10" i="34"/>
  <c r="L9" i="34"/>
  <c r="K9" i="34"/>
  <c r="K75" i="34" s="1"/>
  <c r="F39" i="19" s="1"/>
  <c r="L8" i="34"/>
  <c r="K8" i="34"/>
  <c r="L7" i="34"/>
  <c r="K7" i="34"/>
  <c r="L6" i="34"/>
  <c r="K6" i="34"/>
  <c r="L5" i="34"/>
  <c r="K5" i="34"/>
  <c r="J75" i="22"/>
  <c r="I75" i="22"/>
  <c r="H75" i="22"/>
  <c r="F75" i="22"/>
  <c r="E75" i="22"/>
  <c r="D75" i="22"/>
  <c r="C75" i="22"/>
  <c r="L74" i="22"/>
  <c r="K74" i="22"/>
  <c r="G74" i="22"/>
  <c r="L73" i="22"/>
  <c r="K73" i="22"/>
  <c r="G73" i="22"/>
  <c r="L72" i="22"/>
  <c r="K72" i="22"/>
  <c r="G72" i="22"/>
  <c r="L71" i="22"/>
  <c r="K71" i="22"/>
  <c r="G71" i="22"/>
  <c r="L70" i="22"/>
  <c r="K70" i="22"/>
  <c r="G70" i="22"/>
  <c r="L69" i="22"/>
  <c r="K69" i="22"/>
  <c r="G69" i="22"/>
  <c r="L68" i="22"/>
  <c r="K68" i="22"/>
  <c r="G68" i="22"/>
  <c r="L67" i="22"/>
  <c r="K67" i="22"/>
  <c r="G67" i="22"/>
  <c r="L66" i="22"/>
  <c r="K66" i="22"/>
  <c r="G66" i="22"/>
  <c r="L65" i="22"/>
  <c r="K65" i="22"/>
  <c r="G65" i="22"/>
  <c r="L64" i="22"/>
  <c r="K64" i="22"/>
  <c r="G64" i="22"/>
  <c r="L63" i="22"/>
  <c r="K63" i="22"/>
  <c r="G63" i="22"/>
  <c r="L62" i="22"/>
  <c r="K62" i="22"/>
  <c r="G62" i="22"/>
  <c r="L61" i="22"/>
  <c r="K61" i="22"/>
  <c r="G61" i="22"/>
  <c r="L60" i="22"/>
  <c r="K60" i="22"/>
  <c r="G60" i="22"/>
  <c r="L59" i="22"/>
  <c r="K59" i="22"/>
  <c r="G59" i="22"/>
  <c r="L58" i="22"/>
  <c r="K58" i="22"/>
  <c r="G58" i="22"/>
  <c r="L57" i="22"/>
  <c r="K57" i="22"/>
  <c r="G57" i="22"/>
  <c r="L56" i="22"/>
  <c r="K56" i="22"/>
  <c r="G56" i="22"/>
  <c r="L55" i="22"/>
  <c r="K55" i="22"/>
  <c r="G55" i="22"/>
  <c r="L54" i="22"/>
  <c r="K54" i="22"/>
  <c r="G54" i="22"/>
  <c r="L53" i="22"/>
  <c r="K53" i="22"/>
  <c r="G53" i="22"/>
  <c r="L52" i="22"/>
  <c r="K52" i="22"/>
  <c r="G52" i="22"/>
  <c r="L51" i="22"/>
  <c r="K51" i="22"/>
  <c r="G51" i="22"/>
  <c r="L50" i="22"/>
  <c r="K50" i="22"/>
  <c r="G50" i="22"/>
  <c r="L49" i="22"/>
  <c r="K49" i="22"/>
  <c r="G49" i="22"/>
  <c r="L48" i="22"/>
  <c r="K48" i="22"/>
  <c r="G48" i="22"/>
  <c r="L47" i="22"/>
  <c r="K47" i="22"/>
  <c r="G47" i="22"/>
  <c r="L46" i="22"/>
  <c r="K46" i="22"/>
  <c r="G46" i="22"/>
  <c r="L45" i="22"/>
  <c r="K45" i="22"/>
  <c r="G45" i="22"/>
  <c r="L44" i="22"/>
  <c r="K44" i="22"/>
  <c r="G44" i="22"/>
  <c r="L43" i="22"/>
  <c r="K43" i="22"/>
  <c r="G43" i="22"/>
  <c r="L42" i="22"/>
  <c r="K42" i="22"/>
  <c r="G42" i="22"/>
  <c r="L41" i="22"/>
  <c r="K41" i="22"/>
  <c r="G41" i="22"/>
  <c r="L40" i="22"/>
  <c r="K40" i="22"/>
  <c r="G40" i="22"/>
  <c r="L39" i="22"/>
  <c r="K39" i="22"/>
  <c r="G39" i="22"/>
  <c r="L38" i="22"/>
  <c r="K38" i="22"/>
  <c r="G38" i="22"/>
  <c r="L37" i="22"/>
  <c r="K37" i="22"/>
  <c r="G37" i="22"/>
  <c r="L36" i="22"/>
  <c r="K36" i="22"/>
  <c r="G36" i="22"/>
  <c r="L35" i="22"/>
  <c r="K35" i="22"/>
  <c r="G35" i="22"/>
  <c r="L34" i="22"/>
  <c r="K34" i="22"/>
  <c r="G34" i="22"/>
  <c r="L33" i="22"/>
  <c r="K33" i="22"/>
  <c r="G33" i="22"/>
  <c r="L32" i="22"/>
  <c r="K32" i="22"/>
  <c r="G32" i="22"/>
  <c r="L31" i="22"/>
  <c r="K31" i="22"/>
  <c r="G31" i="22"/>
  <c r="L30" i="22"/>
  <c r="K30" i="22"/>
  <c r="G30" i="22"/>
  <c r="L29" i="22"/>
  <c r="K29" i="22"/>
  <c r="G29" i="22"/>
  <c r="L28" i="22"/>
  <c r="K28" i="22"/>
  <c r="G28" i="22"/>
  <c r="L27" i="22"/>
  <c r="K27" i="22"/>
  <c r="G27" i="22"/>
  <c r="L26" i="22"/>
  <c r="K26" i="22"/>
  <c r="G26" i="22"/>
  <c r="L25" i="22"/>
  <c r="K25" i="22"/>
  <c r="G25" i="22"/>
  <c r="L24" i="22"/>
  <c r="K24" i="22"/>
  <c r="G24" i="22"/>
  <c r="L23" i="22"/>
  <c r="K23" i="22"/>
  <c r="G23" i="22"/>
  <c r="L22" i="22"/>
  <c r="G22" i="22"/>
  <c r="L21" i="22"/>
  <c r="K21" i="22"/>
  <c r="G21" i="22"/>
  <c r="L20" i="22"/>
  <c r="K20" i="22"/>
  <c r="G20" i="22"/>
  <c r="L19" i="22"/>
  <c r="K19" i="22"/>
  <c r="G19" i="22"/>
  <c r="L18" i="22"/>
  <c r="K18" i="22"/>
  <c r="G18" i="22"/>
  <c r="L17" i="22"/>
  <c r="K17" i="22"/>
  <c r="G17" i="22"/>
  <c r="L16" i="22"/>
  <c r="K16" i="22"/>
  <c r="G16" i="22"/>
  <c r="L15" i="22"/>
  <c r="K15" i="22"/>
  <c r="G15" i="22"/>
  <c r="L14" i="22"/>
  <c r="K14" i="22"/>
  <c r="G14" i="22"/>
  <c r="L13" i="22"/>
  <c r="K13" i="22"/>
  <c r="G13" i="22"/>
  <c r="L12" i="22"/>
  <c r="K12" i="22"/>
  <c r="G12" i="22"/>
  <c r="L11" i="22"/>
  <c r="K11" i="22"/>
  <c r="G11" i="22"/>
  <c r="L10" i="22"/>
  <c r="K10" i="22"/>
  <c r="G10" i="22"/>
  <c r="L9" i="22"/>
  <c r="K9" i="22"/>
  <c r="G9" i="22"/>
  <c r="L8" i="22"/>
  <c r="K8" i="22"/>
  <c r="G8" i="22"/>
  <c r="L7" i="22"/>
  <c r="K7" i="22"/>
  <c r="G7" i="22"/>
  <c r="L6" i="22"/>
  <c r="K6" i="22"/>
  <c r="G6" i="22"/>
  <c r="L5" i="22"/>
  <c r="L75" i="22" s="1"/>
  <c r="G38" i="19" s="1"/>
  <c r="K5" i="22"/>
  <c r="K75" i="22" s="1"/>
  <c r="F38" i="19" s="1"/>
  <c r="G5" i="22"/>
  <c r="J75" i="17"/>
  <c r="I75" i="17"/>
  <c r="H75" i="17"/>
  <c r="G75" i="17"/>
  <c r="F75" i="17"/>
  <c r="E75" i="17"/>
  <c r="D75" i="17"/>
  <c r="C75" i="17"/>
  <c r="L74" i="17"/>
  <c r="K74" i="17"/>
  <c r="L73" i="17"/>
  <c r="K73" i="17"/>
  <c r="L72" i="17"/>
  <c r="K72" i="17"/>
  <c r="L71" i="17"/>
  <c r="K71" i="17"/>
  <c r="L70" i="17"/>
  <c r="K70" i="17"/>
  <c r="L69" i="17"/>
  <c r="K69" i="17"/>
  <c r="L68" i="17"/>
  <c r="K68" i="17"/>
  <c r="L67" i="17"/>
  <c r="K67" i="17"/>
  <c r="L66" i="17"/>
  <c r="K66" i="17"/>
  <c r="L65" i="17"/>
  <c r="K65" i="17"/>
  <c r="L64" i="17"/>
  <c r="K64" i="17"/>
  <c r="L63" i="17"/>
  <c r="K63" i="17"/>
  <c r="L62" i="17"/>
  <c r="K62" i="17"/>
  <c r="L61" i="17"/>
  <c r="K61" i="17"/>
  <c r="L60" i="17"/>
  <c r="K60" i="17"/>
  <c r="L59" i="17"/>
  <c r="K59" i="17"/>
  <c r="L58" i="17"/>
  <c r="K58" i="17"/>
  <c r="L57" i="17"/>
  <c r="K57" i="17"/>
  <c r="L56" i="17"/>
  <c r="K56" i="17"/>
  <c r="L55" i="17"/>
  <c r="K55" i="17"/>
  <c r="L54" i="17"/>
  <c r="K54" i="17"/>
  <c r="L53" i="17"/>
  <c r="K53" i="17"/>
  <c r="L52" i="17"/>
  <c r="K52" i="17"/>
  <c r="L51" i="17"/>
  <c r="K51" i="17"/>
  <c r="L50" i="17"/>
  <c r="K50" i="17"/>
  <c r="L49" i="17"/>
  <c r="K49" i="17"/>
  <c r="L48" i="17"/>
  <c r="K48" i="17"/>
  <c r="L47" i="17"/>
  <c r="K47" i="17"/>
  <c r="L46" i="17"/>
  <c r="K46" i="17"/>
  <c r="L45" i="17"/>
  <c r="K45" i="17"/>
  <c r="L44" i="17"/>
  <c r="K44" i="17"/>
  <c r="L43" i="17"/>
  <c r="K43" i="17"/>
  <c r="L42" i="17"/>
  <c r="K42" i="17"/>
  <c r="L41" i="17"/>
  <c r="K41" i="17"/>
  <c r="L40" i="17"/>
  <c r="K40" i="17"/>
  <c r="L39" i="17"/>
  <c r="K39" i="17"/>
  <c r="L38" i="17"/>
  <c r="K38" i="17"/>
  <c r="L37" i="17"/>
  <c r="K37" i="17"/>
  <c r="L36" i="17"/>
  <c r="K36" i="17"/>
  <c r="L35" i="17"/>
  <c r="K35" i="17"/>
  <c r="L34" i="17"/>
  <c r="K34" i="17"/>
  <c r="L33" i="17"/>
  <c r="K33" i="17"/>
  <c r="L32" i="17"/>
  <c r="K32" i="17"/>
  <c r="L31" i="17"/>
  <c r="K31" i="17"/>
  <c r="L30" i="17"/>
  <c r="K30" i="17"/>
  <c r="L29" i="17"/>
  <c r="K29" i="17"/>
  <c r="L28" i="17"/>
  <c r="K28" i="17"/>
  <c r="L27" i="17"/>
  <c r="K27" i="17"/>
  <c r="L26" i="17"/>
  <c r="K26" i="17"/>
  <c r="L25" i="17"/>
  <c r="K25" i="17"/>
  <c r="L24" i="17"/>
  <c r="K24" i="17"/>
  <c r="L23" i="17"/>
  <c r="K23" i="17"/>
  <c r="L22" i="17"/>
  <c r="L21" i="17"/>
  <c r="K21" i="17"/>
  <c r="L20" i="17"/>
  <c r="K20" i="17"/>
  <c r="L19" i="17"/>
  <c r="K19" i="17"/>
  <c r="L18" i="17"/>
  <c r="K18" i="17"/>
  <c r="L17" i="17"/>
  <c r="K17" i="17"/>
  <c r="L16" i="17"/>
  <c r="K16" i="17"/>
  <c r="L15" i="17"/>
  <c r="K15" i="17"/>
  <c r="L14" i="17"/>
  <c r="K14" i="17"/>
  <c r="L13" i="17"/>
  <c r="K13" i="17"/>
  <c r="L12" i="17"/>
  <c r="K12" i="17"/>
  <c r="L11" i="17"/>
  <c r="K11" i="17"/>
  <c r="L10" i="17"/>
  <c r="K10" i="17"/>
  <c r="L9" i="17"/>
  <c r="K9" i="17"/>
  <c r="L8" i="17"/>
  <c r="K8" i="17"/>
  <c r="L7" i="17"/>
  <c r="K7" i="17"/>
  <c r="L6" i="17"/>
  <c r="L75" i="17" s="1"/>
  <c r="G37" i="19" s="1"/>
  <c r="K6" i="17"/>
  <c r="L5" i="17"/>
  <c r="K5" i="17"/>
  <c r="K75" i="17" s="1"/>
  <c r="F37" i="19" s="1"/>
  <c r="E66" i="16"/>
  <c r="L65" i="16"/>
  <c r="L66" i="16" s="1"/>
  <c r="G36" i="19" s="1"/>
  <c r="K65" i="16"/>
  <c r="K66" i="16" s="1"/>
  <c r="F36" i="19" s="1"/>
  <c r="J65" i="16"/>
  <c r="J66" i="16" s="1"/>
  <c r="I65" i="16"/>
  <c r="H65" i="16"/>
  <c r="G65" i="16"/>
  <c r="G66" i="16" s="1"/>
  <c r="F65" i="16"/>
  <c r="F66" i="16" s="1"/>
  <c r="E65" i="16"/>
  <c r="D65" i="16"/>
  <c r="C65" i="16"/>
  <c r="L47" i="16"/>
  <c r="K47" i="16"/>
  <c r="J47" i="16"/>
  <c r="L46" i="16"/>
  <c r="K46" i="16"/>
  <c r="J46" i="16"/>
  <c r="I46" i="16"/>
  <c r="I47" i="16" s="1"/>
  <c r="H46" i="16"/>
  <c r="H47" i="16" s="1"/>
  <c r="G46" i="16"/>
  <c r="F46" i="16"/>
  <c r="F47" i="16" s="1"/>
  <c r="E46" i="16"/>
  <c r="D46" i="16"/>
  <c r="D47" i="16" s="1"/>
  <c r="C46" i="16"/>
  <c r="C47" i="16" s="1"/>
  <c r="L30" i="16"/>
  <c r="K30" i="16"/>
  <c r="J30" i="16"/>
  <c r="I30" i="16"/>
  <c r="I66" i="16" s="1"/>
  <c r="H30" i="16"/>
  <c r="G30" i="16"/>
  <c r="F30" i="16"/>
  <c r="E30" i="16"/>
  <c r="E47" i="16" s="1"/>
  <c r="D30" i="16"/>
  <c r="D66" i="16" s="1"/>
  <c r="C30" i="16"/>
  <c r="C66" i="16" s="1"/>
  <c r="C65" i="11"/>
  <c r="H64" i="11"/>
  <c r="H65" i="11" s="1"/>
  <c r="G35" i="19" s="1"/>
  <c r="G64" i="11"/>
  <c r="G65" i="11" s="1"/>
  <c r="F35" i="19" s="1"/>
  <c r="F64" i="11"/>
  <c r="F65" i="11" s="1"/>
  <c r="E64" i="11"/>
  <c r="E65" i="11" s="1"/>
  <c r="D64" i="11"/>
  <c r="D65" i="11" s="1"/>
  <c r="C64" i="11"/>
  <c r="C47" i="11"/>
  <c r="H46" i="11"/>
  <c r="H47" i="11" s="1"/>
  <c r="G46" i="11"/>
  <c r="G47" i="11" s="1"/>
  <c r="F46" i="11"/>
  <c r="F47" i="11" s="1"/>
  <c r="E46" i="11"/>
  <c r="E47" i="11" s="1"/>
  <c r="D46" i="11"/>
  <c r="D47" i="11" s="1"/>
  <c r="C46" i="11"/>
  <c r="H30" i="11"/>
  <c r="G30" i="11"/>
  <c r="F30" i="11"/>
  <c r="E30" i="11"/>
  <c r="D30" i="11"/>
  <c r="C30" i="11"/>
  <c r="F65" i="10"/>
  <c r="E65" i="10"/>
  <c r="D65" i="10"/>
  <c r="H64" i="10"/>
  <c r="H65" i="10" s="1"/>
  <c r="G34" i="19" s="1"/>
  <c r="G64" i="10"/>
  <c r="G65" i="10" s="1"/>
  <c r="F34" i="19" s="1"/>
  <c r="F64" i="10"/>
  <c r="E64" i="10"/>
  <c r="G47" i="10"/>
  <c r="H46" i="10"/>
  <c r="H47" i="10" s="1"/>
  <c r="G46" i="10"/>
  <c r="F46" i="10"/>
  <c r="F47" i="10" s="1"/>
  <c r="E46" i="10"/>
  <c r="E47" i="10" s="1"/>
  <c r="D46" i="10"/>
  <c r="C46" i="10"/>
  <c r="C65" i="10" s="1"/>
  <c r="H30" i="10"/>
  <c r="G30" i="10"/>
  <c r="F30" i="10"/>
  <c r="E30" i="10"/>
  <c r="D30" i="10"/>
  <c r="D47" i="10" s="1"/>
  <c r="C30" i="10"/>
  <c r="C47" i="10" s="1"/>
  <c r="H48" i="8"/>
  <c r="G33" i="19" s="1"/>
  <c r="H46" i="8"/>
  <c r="H47" i="8" s="1"/>
  <c r="G46" i="8"/>
  <c r="G48" i="8" s="1"/>
  <c r="F33" i="19" s="1"/>
  <c r="F46" i="8"/>
  <c r="F48" i="8" s="1"/>
  <c r="E46" i="8"/>
  <c r="E48" i="8" s="1"/>
  <c r="H30" i="8"/>
  <c r="G30" i="8"/>
  <c r="F30" i="8"/>
  <c r="E30" i="8"/>
  <c r="D30" i="8"/>
  <c r="D48" i="8" s="1"/>
  <c r="C30" i="8"/>
  <c r="C48" i="8" s="1"/>
  <c r="F30" i="9"/>
  <c r="E30" i="9"/>
  <c r="F32" i="19" s="1"/>
  <c r="D30" i="9"/>
  <c r="C30" i="9"/>
  <c r="F42" i="20" l="1"/>
  <c r="G6" i="29"/>
  <c r="G7" i="29"/>
  <c r="F5" i="24"/>
  <c r="G5" i="24" s="1"/>
  <c r="F7" i="24"/>
  <c r="G7" i="24" s="1"/>
  <c r="E47" i="8"/>
  <c r="G47" i="16"/>
  <c r="J5" i="24"/>
  <c r="J6" i="24"/>
  <c r="K6" i="24" s="1"/>
  <c r="J7" i="24"/>
  <c r="C8" i="29"/>
  <c r="C5" i="29"/>
  <c r="F47" i="8"/>
  <c r="M5" i="24"/>
  <c r="M6" i="24"/>
  <c r="M7" i="24"/>
  <c r="M8" i="24" s="1"/>
  <c r="N5" i="24"/>
  <c r="O5" i="24" s="1"/>
  <c r="N7" i="24"/>
  <c r="E8" i="29"/>
  <c r="S5" i="24"/>
  <c r="S6" i="24"/>
  <c r="S7" i="24"/>
  <c r="C6" i="29"/>
  <c r="F8" i="29"/>
  <c r="G8" i="29" s="1"/>
  <c r="I7" i="24"/>
  <c r="T5" i="24"/>
  <c r="T6" i="24"/>
  <c r="T7" i="24"/>
  <c r="U7" i="24" s="1"/>
  <c r="E6" i="29"/>
  <c r="AA5" i="24"/>
  <c r="AA6" i="24"/>
  <c r="AA7" i="24"/>
  <c r="G47" i="8"/>
  <c r="H66" i="16"/>
  <c r="AB5" i="24"/>
  <c r="AB6" i="24"/>
  <c r="AC6" i="24" s="1"/>
  <c r="AB7" i="24"/>
  <c r="I5" i="24"/>
  <c r="K5" i="24" s="1"/>
  <c r="AI5" i="24"/>
  <c r="AK5" i="24" s="1"/>
  <c r="AI6" i="24"/>
  <c r="AK6" i="24" s="1"/>
  <c r="AI7" i="24"/>
  <c r="AK7" i="24" s="1"/>
  <c r="C4" i="29"/>
  <c r="L75" i="34"/>
  <c r="G39" i="19" s="1"/>
  <c r="E4" i="29"/>
  <c r="F83" i="18"/>
  <c r="L86" i="35"/>
  <c r="G40" i="19" s="1"/>
  <c r="G42" i="20"/>
  <c r="H42" i="20" s="1"/>
  <c r="D42" i="33"/>
  <c r="D49" i="33" s="1"/>
  <c r="F44" i="20"/>
  <c r="F45" i="20"/>
  <c r="F47" i="20"/>
  <c r="H49" i="20"/>
  <c r="G46" i="20"/>
  <c r="G47" i="20"/>
  <c r="F42" i="12"/>
  <c r="G44" i="20"/>
  <c r="F46" i="20"/>
  <c r="F43" i="20"/>
  <c r="G48" i="20"/>
  <c r="G45" i="20"/>
  <c r="I49" i="20"/>
  <c r="J49" i="20"/>
  <c r="G43" i="20"/>
  <c r="F48" i="20"/>
  <c r="E42" i="12"/>
  <c r="H33" i="18"/>
  <c r="O6" i="24"/>
  <c r="G39" i="12"/>
  <c r="H39" i="12" s="1"/>
  <c r="G37" i="12"/>
  <c r="I37" i="12" s="1"/>
  <c r="H41" i="20"/>
  <c r="G40" i="12"/>
  <c r="H40" i="12" s="1"/>
  <c r="G75" i="22"/>
  <c r="O4" i="24"/>
  <c r="J41" i="20"/>
  <c r="H79" i="18"/>
  <c r="H70" i="18"/>
  <c r="H7" i="18"/>
  <c r="H75" i="18"/>
  <c r="G81" i="24"/>
  <c r="G77" i="24"/>
  <c r="H17" i="18"/>
  <c r="H30" i="18"/>
  <c r="H74" i="18"/>
  <c r="H78" i="18"/>
  <c r="O3" i="18"/>
  <c r="J78" i="18" s="1"/>
  <c r="H28" i="18"/>
  <c r="H35" i="18"/>
  <c r="H76" i="18"/>
  <c r="H41" i="18"/>
  <c r="H53" i="18"/>
  <c r="H67" i="18"/>
  <c r="H11" i="18"/>
  <c r="H9" i="18"/>
  <c r="H27" i="18"/>
  <c r="H36" i="18"/>
  <c r="H7" i="13"/>
  <c r="H25" i="18"/>
  <c r="H34" i="18"/>
  <c r="H44" i="18"/>
  <c r="H49" i="18"/>
  <c r="H61" i="18"/>
  <c r="H63" i="18"/>
  <c r="H71" i="18"/>
  <c r="H51" i="18"/>
  <c r="H10" i="18"/>
  <c r="H23" i="18"/>
  <c r="H2" i="18"/>
  <c r="H50" i="18"/>
  <c r="H12" i="18"/>
  <c r="H32" i="18"/>
  <c r="L48" i="33"/>
  <c r="K4" i="24"/>
  <c r="AK4" i="24"/>
  <c r="U4" i="24"/>
  <c r="E8" i="24"/>
  <c r="G4" i="24"/>
  <c r="G6" i="24"/>
  <c r="AC4" i="24"/>
  <c r="AJ8" i="24"/>
  <c r="I42" i="33"/>
  <c r="I49" i="33" s="1"/>
  <c r="E42" i="33"/>
  <c r="E49" i="33" s="1"/>
  <c r="L45" i="33"/>
  <c r="L47" i="33"/>
  <c r="L46" i="33"/>
  <c r="L44" i="33"/>
  <c r="F42" i="33"/>
  <c r="F49" i="33" s="1"/>
  <c r="G42" i="33"/>
  <c r="G49" i="33" s="1"/>
  <c r="H42" i="33"/>
  <c r="H49" i="33" s="1"/>
  <c r="J42" i="33"/>
  <c r="J49" i="33" s="1"/>
  <c r="K42" i="33"/>
  <c r="K49" i="33" s="1"/>
  <c r="H22" i="18"/>
  <c r="H47" i="18"/>
  <c r="H69" i="18"/>
  <c r="D40" i="14"/>
  <c r="H56" i="18"/>
  <c r="H68" i="18"/>
  <c r="H37" i="18"/>
  <c r="H45" i="18"/>
  <c r="H65" i="18"/>
  <c r="H73" i="18"/>
  <c r="H81" i="18"/>
  <c r="E42" i="14"/>
  <c r="H24" i="18"/>
  <c r="O4" i="18"/>
  <c r="J25" i="18" s="1"/>
  <c r="H80" i="18"/>
  <c r="H29" i="18"/>
  <c r="G65" i="24"/>
  <c r="H39" i="18"/>
  <c r="H54" i="18"/>
  <c r="I41" i="20"/>
  <c r="G41" i="12"/>
  <c r="H41" i="12" s="1"/>
  <c r="G38" i="12"/>
  <c r="I38" i="12" s="1"/>
  <c r="J8" i="24"/>
  <c r="G68" i="24"/>
  <c r="G53" i="24"/>
  <c r="G60" i="24"/>
  <c r="G87" i="24"/>
  <c r="G69" i="24"/>
  <c r="G41" i="24"/>
  <c r="G63" i="24"/>
  <c r="G59" i="24"/>
  <c r="E53" i="24"/>
  <c r="G39" i="24"/>
  <c r="G20" i="24"/>
  <c r="G72" i="24"/>
  <c r="G83" i="24"/>
  <c r="F20" i="24"/>
  <c r="G34" i="24"/>
  <c r="G79" i="24"/>
  <c r="G61" i="24"/>
  <c r="G84" i="24"/>
  <c r="G75" i="24"/>
  <c r="G71" i="24"/>
  <c r="E60" i="24"/>
  <c r="G47" i="24"/>
  <c r="G48" i="24"/>
  <c r="E81" i="24"/>
  <c r="F87" i="24"/>
  <c r="G82" i="24"/>
  <c r="F39" i="24"/>
  <c r="G66" i="24"/>
  <c r="G86" i="24"/>
  <c r="G32" i="24"/>
  <c r="G54" i="24"/>
  <c r="G42" i="24"/>
  <c r="G62" i="24"/>
  <c r="G36" i="24"/>
  <c r="G70" i="24"/>
  <c r="E65" i="24"/>
  <c r="E78" i="24"/>
  <c r="G78" i="24"/>
  <c r="E22" i="24"/>
  <c r="G22" i="24"/>
  <c r="G25" i="24"/>
  <c r="E25" i="24"/>
  <c r="E23" i="24"/>
  <c r="G23" i="24"/>
  <c r="H5" i="18"/>
  <c r="H46" i="18"/>
  <c r="H57" i="18"/>
  <c r="G30" i="24"/>
  <c r="E55" i="24"/>
  <c r="G55" i="24"/>
  <c r="E21" i="24"/>
  <c r="G21" i="24"/>
  <c r="H13" i="18"/>
  <c r="H58" i="18"/>
  <c r="H66" i="18"/>
  <c r="G56" i="24"/>
  <c r="G57" i="24"/>
  <c r="E57" i="24"/>
  <c r="E33" i="24"/>
  <c r="G33" i="24"/>
  <c r="E40" i="24"/>
  <c r="G40" i="24"/>
  <c r="E80" i="24"/>
  <c r="G80" i="24"/>
  <c r="H43" i="18"/>
  <c r="F51" i="24"/>
  <c r="G51" i="24"/>
  <c r="G29" i="24"/>
  <c r="E29" i="24"/>
  <c r="F26" i="24"/>
  <c r="G26" i="24"/>
  <c r="E31" i="24"/>
  <c r="G31" i="24"/>
  <c r="E43" i="24"/>
  <c r="G43" i="24"/>
  <c r="N2" i="18"/>
  <c r="I47" i="18" s="1"/>
  <c r="H42" i="18"/>
  <c r="H52" i="18"/>
  <c r="E68" i="24"/>
  <c r="F35" i="24"/>
  <c r="G35" i="24"/>
  <c r="E28" i="24"/>
  <c r="E7" i="13"/>
  <c r="G28" i="24" s="1"/>
  <c r="F24" i="24"/>
  <c r="G24" i="24"/>
  <c r="E85" i="24"/>
  <c r="G85" i="24"/>
  <c r="H14" i="18"/>
  <c r="E74" i="24"/>
  <c r="G74" i="24"/>
  <c r="G37" i="24"/>
  <c r="E58" i="24"/>
  <c r="G58" i="24"/>
  <c r="G52" i="24"/>
  <c r="F52" i="24"/>
  <c r="H8" i="18"/>
  <c r="H18" i="18"/>
  <c r="H38" i="18"/>
  <c r="H59" i="18"/>
  <c r="G73" i="24"/>
  <c r="G38" i="24"/>
  <c r="H48" i="18"/>
  <c r="H64" i="18"/>
  <c r="F27" i="24"/>
  <c r="G27" i="24"/>
  <c r="D41" i="14"/>
  <c r="H40" i="18"/>
  <c r="G50" i="24"/>
  <c r="E50" i="24"/>
  <c r="H19" i="18"/>
  <c r="H77" i="18"/>
  <c r="E46" i="24"/>
  <c r="G46" i="24"/>
  <c r="H6" i="18"/>
  <c r="H15" i="18"/>
  <c r="G45" i="24"/>
  <c r="G76" i="24"/>
  <c r="H16" i="18"/>
  <c r="H55" i="18"/>
  <c r="H60" i="18"/>
  <c r="E41" i="24"/>
  <c r="E44" i="24"/>
  <c r="G44" i="24"/>
  <c r="G64" i="24"/>
  <c r="E67" i="24"/>
  <c r="G67" i="24"/>
  <c r="H4" i="18"/>
  <c r="H20" i="18"/>
  <c r="O2" i="18"/>
  <c r="J55" i="18" s="1"/>
  <c r="H62" i="18"/>
  <c r="H72" i="18"/>
  <c r="E41" i="14"/>
  <c r="E77" i="24"/>
  <c r="H3" i="18"/>
  <c r="H21" i="18"/>
  <c r="H26" i="18"/>
  <c r="E40" i="14"/>
  <c r="G83" i="18"/>
  <c r="H31" i="18"/>
  <c r="N4" i="18"/>
  <c r="I33" i="18" s="1"/>
  <c r="N3" i="18"/>
  <c r="I77" i="18" s="1"/>
  <c r="D42" i="14"/>
  <c r="S8" i="24" l="1"/>
  <c r="AC7" i="24"/>
  <c r="I8" i="24"/>
  <c r="O7" i="24"/>
  <c r="N8" i="24"/>
  <c r="AC5" i="24"/>
  <c r="K7" i="24"/>
  <c r="U6" i="24"/>
  <c r="T8" i="24"/>
  <c r="F8" i="24"/>
  <c r="AI8" i="24"/>
  <c r="U5" i="24"/>
  <c r="U8" i="24" s="1"/>
  <c r="V4" i="24" s="1"/>
  <c r="F12" i="24" s="1"/>
  <c r="AA8" i="24"/>
  <c r="AB8" i="24"/>
  <c r="G5" i="29"/>
  <c r="G4" i="29"/>
  <c r="J42" i="20"/>
  <c r="I42" i="20"/>
  <c r="J45" i="20"/>
  <c r="J46" i="20"/>
  <c r="D44" i="33"/>
  <c r="H44" i="20"/>
  <c r="I40" i="12"/>
  <c r="J47" i="20"/>
  <c r="I46" i="20"/>
  <c r="J48" i="20"/>
  <c r="H47" i="20"/>
  <c r="I45" i="20"/>
  <c r="I47" i="20"/>
  <c r="J44" i="20"/>
  <c r="H45" i="20"/>
  <c r="G42" i="12"/>
  <c r="I42" i="12" s="1"/>
  <c r="H46" i="20"/>
  <c r="H48" i="20"/>
  <c r="I39" i="12"/>
  <c r="AK8" i="24"/>
  <c r="AL5" i="24" s="1"/>
  <c r="H13" i="24" s="1"/>
  <c r="H43" i="20"/>
  <c r="I44" i="20"/>
  <c r="I43" i="20"/>
  <c r="J43" i="20"/>
  <c r="I48" i="20"/>
  <c r="AC8" i="24"/>
  <c r="AD5" i="24" s="1"/>
  <c r="G13" i="24" s="1"/>
  <c r="H37" i="12"/>
  <c r="I42" i="18"/>
  <c r="I65" i="18"/>
  <c r="I50" i="18"/>
  <c r="I62" i="18"/>
  <c r="I55" i="18"/>
  <c r="I41" i="18"/>
  <c r="P20" i="18" s="1"/>
  <c r="I81" i="18"/>
  <c r="I40" i="18"/>
  <c r="G8" i="24"/>
  <c r="H4" i="24" s="1"/>
  <c r="C12" i="24" s="1"/>
  <c r="H38" i="12"/>
  <c r="O8" i="24"/>
  <c r="P4" i="24" s="1"/>
  <c r="E12" i="24" s="1"/>
  <c r="I41" i="12"/>
  <c r="K8" i="24"/>
  <c r="L5" i="24" s="1"/>
  <c r="D13" i="24" s="1"/>
  <c r="I68" i="18"/>
  <c r="I22" i="18"/>
  <c r="I27" i="18"/>
  <c r="J76" i="18"/>
  <c r="Q31" i="18" s="1"/>
  <c r="J80" i="18"/>
  <c r="I13" i="18"/>
  <c r="J79" i="18"/>
  <c r="J77" i="18"/>
  <c r="J73" i="18"/>
  <c r="J75" i="18"/>
  <c r="J81" i="18"/>
  <c r="J74" i="18"/>
  <c r="I34" i="18"/>
  <c r="I7" i="18"/>
  <c r="D43" i="14"/>
  <c r="D45" i="14" s="1"/>
  <c r="I72" i="18"/>
  <c r="I25" i="18"/>
  <c r="J51" i="18"/>
  <c r="I5" i="18"/>
  <c r="I64" i="18"/>
  <c r="I18" i="18"/>
  <c r="J45" i="33"/>
  <c r="G44" i="33"/>
  <c r="J44" i="33"/>
  <c r="H45" i="33"/>
  <c r="K45" i="33"/>
  <c r="K47" i="33"/>
  <c r="K44" i="33"/>
  <c r="G45" i="33"/>
  <c r="J47" i="33"/>
  <c r="K46" i="33"/>
  <c r="I44" i="33"/>
  <c r="G46" i="33"/>
  <c r="J46" i="33"/>
  <c r="J29" i="18"/>
  <c r="J23" i="18"/>
  <c r="J18" i="18"/>
  <c r="J4" i="18"/>
  <c r="J28" i="18"/>
  <c r="J36" i="18"/>
  <c r="J24" i="18"/>
  <c r="J65" i="18"/>
  <c r="I29" i="18"/>
  <c r="I2" i="18"/>
  <c r="I26" i="18"/>
  <c r="I28" i="18"/>
  <c r="J20" i="18"/>
  <c r="J26" i="18"/>
  <c r="J9" i="18"/>
  <c r="I67" i="18"/>
  <c r="I20" i="18"/>
  <c r="J62" i="18"/>
  <c r="I19" i="18"/>
  <c r="J39" i="18"/>
  <c r="J19" i="18"/>
  <c r="J17" i="18"/>
  <c r="J32" i="18"/>
  <c r="I16" i="18"/>
  <c r="I10" i="18"/>
  <c r="J22" i="18"/>
  <c r="J3" i="18"/>
  <c r="J10" i="18"/>
  <c r="I79" i="18"/>
  <c r="J12" i="18"/>
  <c r="I3" i="18"/>
  <c r="J13" i="18"/>
  <c r="J8" i="18"/>
  <c r="J27" i="18"/>
  <c r="J34" i="18"/>
  <c r="I69" i="18"/>
  <c r="J31" i="18"/>
  <c r="J54" i="18"/>
  <c r="J16" i="18"/>
  <c r="P3" i="18"/>
  <c r="K76" i="18" s="1"/>
  <c r="I59" i="18"/>
  <c r="I38" i="18"/>
  <c r="J37" i="18"/>
  <c r="I32" i="18"/>
  <c r="J35" i="18"/>
  <c r="J14" i="18"/>
  <c r="J30" i="18"/>
  <c r="J2" i="18"/>
  <c r="Q10" i="18" s="1"/>
  <c r="J6" i="18"/>
  <c r="J11" i="18"/>
  <c r="J33" i="18"/>
  <c r="I11" i="18"/>
  <c r="I15" i="18"/>
  <c r="I4" i="18"/>
  <c r="J15" i="18"/>
  <c r="J5" i="18"/>
  <c r="J21" i="18"/>
  <c r="J38" i="18"/>
  <c r="J7" i="18"/>
  <c r="I46" i="33"/>
  <c r="F45" i="33"/>
  <c r="E44" i="33"/>
  <c r="E45" i="33"/>
  <c r="I47" i="33"/>
  <c r="F44" i="33"/>
  <c r="I45" i="33"/>
  <c r="F46" i="33"/>
  <c r="H46" i="33"/>
  <c r="H44" i="33"/>
  <c r="P2" i="18"/>
  <c r="K59" i="18" s="1"/>
  <c r="P4" i="18"/>
  <c r="K6" i="18" s="1"/>
  <c r="H83" i="18"/>
  <c r="I45" i="18"/>
  <c r="I53" i="18"/>
  <c r="I60" i="18"/>
  <c r="I54" i="18"/>
  <c r="F42" i="14"/>
  <c r="I56" i="18"/>
  <c r="I51" i="18"/>
  <c r="I66" i="18"/>
  <c r="I57" i="18"/>
  <c r="I35" i="18"/>
  <c r="I24" i="18"/>
  <c r="I30" i="18"/>
  <c r="I6" i="18"/>
  <c r="I23" i="18"/>
  <c r="I17" i="18"/>
  <c r="I31" i="18"/>
  <c r="I12" i="18"/>
  <c r="I9" i="18"/>
  <c r="J71" i="18"/>
  <c r="J64" i="18"/>
  <c r="J57" i="18"/>
  <c r="J46" i="18"/>
  <c r="J60" i="18"/>
  <c r="J56" i="18"/>
  <c r="O5" i="18"/>
  <c r="J69" i="18"/>
  <c r="J52" i="18"/>
  <c r="J49" i="18"/>
  <c r="J40" i="18"/>
  <c r="J68" i="18"/>
  <c r="J67" i="18"/>
  <c r="J42" i="18"/>
  <c r="J44" i="18"/>
  <c r="J58" i="18"/>
  <c r="J61" i="18"/>
  <c r="J48" i="18"/>
  <c r="J70" i="18"/>
  <c r="J63" i="18"/>
  <c r="J59" i="18"/>
  <c r="J47" i="18"/>
  <c r="J45" i="18"/>
  <c r="J66" i="18"/>
  <c r="J50" i="18"/>
  <c r="J41" i="18"/>
  <c r="J72" i="18"/>
  <c r="J53" i="18"/>
  <c r="I36" i="18"/>
  <c r="I14" i="18"/>
  <c r="E43" i="14"/>
  <c r="E46" i="14" s="1"/>
  <c r="F40" i="14"/>
  <c r="I63" i="18"/>
  <c r="I61" i="18"/>
  <c r="I49" i="18"/>
  <c r="I44" i="18"/>
  <c r="N5" i="18"/>
  <c r="I71" i="18"/>
  <c r="I70" i="18"/>
  <c r="I43" i="18"/>
  <c r="I48" i="18"/>
  <c r="I74" i="18"/>
  <c r="P29" i="18" s="1"/>
  <c r="I80" i="18"/>
  <c r="I76" i="18"/>
  <c r="P31" i="18" s="1"/>
  <c r="I78" i="18"/>
  <c r="F41" i="14"/>
  <c r="I73" i="18"/>
  <c r="I39" i="18"/>
  <c r="I21" i="18"/>
  <c r="I75" i="18"/>
  <c r="P30" i="18" s="1"/>
  <c r="I37" i="18"/>
  <c r="I8" i="18"/>
  <c r="I52" i="18"/>
  <c r="J43" i="18"/>
  <c r="I46" i="18"/>
  <c r="I58" i="18"/>
  <c r="Q20" i="18" l="1"/>
  <c r="Q12" i="18"/>
  <c r="P19" i="18"/>
  <c r="P11" i="18"/>
  <c r="Q28" i="18"/>
  <c r="P21" i="18"/>
  <c r="P12" i="18"/>
  <c r="Q19" i="18"/>
  <c r="P10" i="18"/>
  <c r="Q11" i="18"/>
  <c r="Q29" i="18"/>
  <c r="P28" i="18"/>
  <c r="Q30" i="18"/>
  <c r="Q22" i="18"/>
  <c r="P22" i="18"/>
  <c r="H42" i="12"/>
  <c r="AD4" i="24"/>
  <c r="G12" i="24" s="1"/>
  <c r="AD6" i="24"/>
  <c r="G14" i="24" s="1"/>
  <c r="AL7" i="24"/>
  <c r="H15" i="24" s="1"/>
  <c r="AL4" i="24"/>
  <c r="H12" i="24" s="1"/>
  <c r="AL6" i="24"/>
  <c r="H14" i="24" s="1"/>
  <c r="L4" i="24"/>
  <c r="D12" i="24" s="1"/>
  <c r="V5" i="24"/>
  <c r="F13" i="24" s="1"/>
  <c r="P5" i="24"/>
  <c r="E13" i="24" s="1"/>
  <c r="P6" i="24"/>
  <c r="E14" i="24" s="1"/>
  <c r="V6" i="24"/>
  <c r="F14" i="24" s="1"/>
  <c r="Q13" i="18"/>
  <c r="Q32" i="18"/>
  <c r="Q21" i="18"/>
  <c r="P13" i="18"/>
  <c r="D46" i="14"/>
  <c r="K77" i="18"/>
  <c r="K74" i="18"/>
  <c r="F43" i="14"/>
  <c r="F44" i="14" s="1"/>
  <c r="K48" i="18"/>
  <c r="K75" i="18"/>
  <c r="K81" i="18"/>
  <c r="Q14" i="18"/>
  <c r="K18" i="18"/>
  <c r="K21" i="18"/>
  <c r="K5" i="18"/>
  <c r="K78" i="18"/>
  <c r="K20" i="18"/>
  <c r="K79" i="18"/>
  <c r="K73" i="18"/>
  <c r="P23" i="18"/>
  <c r="K58" i="18"/>
  <c r="K52" i="18"/>
  <c r="P14" i="18"/>
  <c r="P32" i="18"/>
  <c r="K80" i="18"/>
  <c r="K60" i="18"/>
  <c r="K62" i="18"/>
  <c r="K72" i="18"/>
  <c r="K55" i="18"/>
  <c r="R31" i="18" s="1"/>
  <c r="K2" i="18"/>
  <c r="K24" i="18"/>
  <c r="K39" i="18"/>
  <c r="K11" i="18"/>
  <c r="K12" i="18"/>
  <c r="K35" i="18"/>
  <c r="K25" i="18"/>
  <c r="K30" i="18"/>
  <c r="K37" i="18"/>
  <c r="K10" i="18"/>
  <c r="K27" i="18"/>
  <c r="K29" i="18"/>
  <c r="K17" i="18"/>
  <c r="K34" i="18"/>
  <c r="K36" i="18"/>
  <c r="K7" i="18"/>
  <c r="K28" i="18"/>
  <c r="K33" i="18"/>
  <c r="K9" i="18"/>
  <c r="K22" i="18"/>
  <c r="K32" i="18"/>
  <c r="K23" i="18"/>
  <c r="K42" i="18"/>
  <c r="K3" i="18"/>
  <c r="K19" i="18"/>
  <c r="K31" i="18"/>
  <c r="E45" i="14"/>
  <c r="K16" i="18"/>
  <c r="K15" i="18"/>
  <c r="K13" i="18"/>
  <c r="D44" i="14"/>
  <c r="P5" i="18"/>
  <c r="K69" i="18"/>
  <c r="K47" i="18"/>
  <c r="K56" i="18"/>
  <c r="K50" i="18"/>
  <c r="K41" i="18"/>
  <c r="K51" i="18"/>
  <c r="K44" i="18"/>
  <c r="K53" i="18"/>
  <c r="K71" i="18"/>
  <c r="K70" i="18"/>
  <c r="K61" i="18"/>
  <c r="K45" i="18"/>
  <c r="K54" i="18"/>
  <c r="K49" i="18"/>
  <c r="K63" i="18"/>
  <c r="K68" i="18"/>
  <c r="K65" i="18"/>
  <c r="K67" i="18"/>
  <c r="K14" i="18"/>
  <c r="K43" i="18"/>
  <c r="K8" i="18"/>
  <c r="Q23" i="18"/>
  <c r="K40" i="18"/>
  <c r="R19" i="18" s="1"/>
  <c r="K57" i="18"/>
  <c r="K38" i="18"/>
  <c r="K26" i="18"/>
  <c r="K66" i="18"/>
  <c r="E44" i="14"/>
  <c r="K46" i="18"/>
  <c r="K64" i="18"/>
  <c r="K4" i="18"/>
  <c r="R12" i="18" s="1"/>
  <c r="P33" i="18" l="1"/>
  <c r="R13" i="18"/>
  <c r="R29" i="18"/>
  <c r="R10" i="18"/>
  <c r="R11" i="18"/>
  <c r="R28" i="18"/>
  <c r="R20" i="18"/>
  <c r="R30" i="18"/>
  <c r="Q33" i="18"/>
  <c r="Q24" i="18"/>
  <c r="P24" i="18"/>
  <c r="R21" i="18"/>
  <c r="R22" i="18"/>
  <c r="Q15" i="18"/>
  <c r="P15" i="18"/>
  <c r="R32" i="18"/>
  <c r="R14" i="18"/>
  <c r="F45" i="14"/>
  <c r="R23" i="18"/>
  <c r="F46" i="14"/>
  <c r="R15" i="18" l="1"/>
  <c r="R33" i="18"/>
  <c r="R24" i="18"/>
</calcChain>
</file>

<file path=xl/sharedStrings.xml><?xml version="1.0" encoding="utf-8"?>
<sst xmlns="http://schemas.openxmlformats.org/spreadsheetml/2006/main" count="2541" uniqueCount="491">
  <si>
    <t>PROBLEMA DE SALUD</t>
  </si>
  <si>
    <t>Insuficiencia Renal Crónica Terminal</t>
  </si>
  <si>
    <t>Cardiopatías Congénitas Operables</t>
  </si>
  <si>
    <t>Cáncer Cérvicouterino</t>
  </si>
  <si>
    <t>Cuidados Paliativos Cáncer Terminal</t>
  </si>
  <si>
    <t>Infarto Agudo del Miocardio (IAM)</t>
  </si>
  <si>
    <t>Diabetes Mellitus Tipo 1</t>
  </si>
  <si>
    <t>Diabetes Mellitus Tipo 2</t>
  </si>
  <si>
    <t>Cáncer de Mama</t>
  </si>
  <si>
    <t>Disrafias Espinales</t>
  </si>
  <si>
    <t>Escoliosis, tratamiento quirúrgico en menores de 25 años</t>
  </si>
  <si>
    <t>Cataratas</t>
  </si>
  <si>
    <t>Artrosis de Cadera Severa que requiere Prótesis</t>
  </si>
  <si>
    <t>Fisura Labiopalatina</t>
  </si>
  <si>
    <t>Cánceres Infantiles</t>
  </si>
  <si>
    <t>Esquizofrenia</t>
  </si>
  <si>
    <t>Cáncer de Testículo</t>
  </si>
  <si>
    <t>Linfoma del Adulto</t>
  </si>
  <si>
    <t>VIH / SIDA</t>
  </si>
  <si>
    <t>Infección Respiratoria Aguda (IRA) Infantil</t>
  </si>
  <si>
    <t>Neumonía Comunitaria de Manejo Ambulatorio</t>
  </si>
  <si>
    <t>Hipertensión Arterial</t>
  </si>
  <si>
    <t>Epilepsia No Refractaria</t>
  </si>
  <si>
    <t>Salud Oral</t>
  </si>
  <si>
    <t>Prematurez</t>
  </si>
  <si>
    <t>Trastorno de Conducción que requiere Marcapaso</t>
  </si>
  <si>
    <t>Colecistectomía preventiva del cancer de vesícula en personas de 35 a 49 años sintomáticos</t>
  </si>
  <si>
    <t>Cáncer gástrico</t>
  </si>
  <si>
    <t>Cáncer de próstata en personas de 15 años y más</t>
  </si>
  <si>
    <t>Vicios de refracción en personas de 65 años y más</t>
  </si>
  <si>
    <t>Estrabismo en menores de 9 años</t>
  </si>
  <si>
    <t>Retinopatía diabética</t>
  </si>
  <si>
    <t>Desprendimiento de retina regmatógeno no traumático</t>
  </si>
  <si>
    <t>Hemofilia</t>
  </si>
  <si>
    <t>Depresión en personas de 15 años y más</t>
  </si>
  <si>
    <t>Tratamiento quirúrgico de la hiperplasia benigna de la próstata en personas sintomáticas</t>
  </si>
  <si>
    <t>Órtesis (o ayudas técnicas) para personas de 65 años y más</t>
  </si>
  <si>
    <t>Accidente cerebrovascular isquémico en personas de 15 años y más</t>
  </si>
  <si>
    <t>Enfermedad pulmonar obstructiva crónica de tratamiento ambulatorio</t>
  </si>
  <si>
    <t>Asma bronquial moderada y severa en menores de 15 años</t>
  </si>
  <si>
    <t>Síndrome de dificultad respiratoria en el recién nacido</t>
  </si>
  <si>
    <t>Tratamiento médico en personas de 55 años y más con artrosis de cadera y/o rodilla, leve o moderada</t>
  </si>
  <si>
    <t>Hemorragia subaracnoidea secundaria a ruptura de aneurismas cerebrales</t>
  </si>
  <si>
    <t>Leucemia en personas de 15 años y más</t>
  </si>
  <si>
    <t>Urgencias odontológicas ambulatorias</t>
  </si>
  <si>
    <t>Salud oral integral del adulto de 60 años</t>
  </si>
  <si>
    <t>Politraumatizado grave</t>
  </si>
  <si>
    <t>Atención de urgencia del traumatismo cráneo encefálico moderado o grave</t>
  </si>
  <si>
    <t>Trauma ocular grave</t>
  </si>
  <si>
    <t xml:space="preserve">Artritis reumatoidea </t>
  </si>
  <si>
    <t>Consumo perjudicial y dependencia de alcohol y drogas en menores de 20 años</t>
  </si>
  <si>
    <t>Analgesia del parto</t>
  </si>
  <si>
    <t>Gran quemado</t>
  </si>
  <si>
    <t>Hipoacusia bilateral en personas de 65 años y más que requieren uso de audífono</t>
  </si>
  <si>
    <t>FONASA</t>
  </si>
  <si>
    <t>ISAPRE</t>
  </si>
  <si>
    <t>FUENTES</t>
  </si>
  <si>
    <t xml:space="preserve"> 2006-12-31</t>
  </si>
  <si>
    <t>ND</t>
  </si>
  <si>
    <t>Subtotal Casos GES Decreto Supremo N° 170</t>
  </si>
  <si>
    <t>Subtotal Casos GES 40 problemas de salud Decreto Supremo N° 228</t>
  </si>
  <si>
    <t>Subtotal Casos GES 15 problemas de salud adicionales Decreto Supremo N° 228</t>
  </si>
  <si>
    <t>TOTAL GENERAL</t>
  </si>
  <si>
    <t>Subtotal Casos GES 16 problemas de salud adicionales Decreto Supremo N° 44</t>
  </si>
  <si>
    <t>SUPERINTENDENCIA DE SALUD</t>
  </si>
  <si>
    <t xml:space="preserve"> 2007-05-27</t>
  </si>
  <si>
    <t>Superintendencia de Salud</t>
  </si>
  <si>
    <t>Volver al Indice</t>
  </si>
  <si>
    <t>Total Casos GES Decreto Supremo N° 170</t>
  </si>
  <si>
    <t>Total Casos GES 40 problemas de salud Decreto Supremo N° 228</t>
  </si>
  <si>
    <t>Cuadros Casos GES acumulados por año y semestre</t>
  </si>
  <si>
    <t>Año 2005</t>
  </si>
  <si>
    <t>Año 2007</t>
  </si>
  <si>
    <t>Año 2008</t>
  </si>
  <si>
    <t>Año 2006</t>
  </si>
  <si>
    <t>Número de Casos GES Acumulados</t>
  </si>
  <si>
    <t>Gráficos de Casos GES acumulados</t>
  </si>
  <si>
    <t>Razón Fonasa / Isapre</t>
  </si>
  <si>
    <t>Cuidados Paliativos del Cáncer Terminal</t>
  </si>
  <si>
    <t>VIH/SIDA</t>
  </si>
  <si>
    <t>Tratamiento médico en personas de 55 años y más con Artrosis de Cadera y/o Rodilla, Leve y Moderada</t>
  </si>
  <si>
    <t>Tratamiento quirúrgico de Tumores Primarios del Sistema Nervioso Central de personas de 15 años o más</t>
  </si>
  <si>
    <t>Tratamiento quirúrgico de Hernia del Núcleo Pulposo lumbar</t>
  </si>
  <si>
    <t>Urgencia Odontológicas Ambulatoria</t>
  </si>
  <si>
    <t>Salud Oral Integral del Adulto de 60 años</t>
  </si>
  <si>
    <t>Atención de Urgencia del Traumatismo Cráneo Encefálico moderado o grave</t>
  </si>
  <si>
    <t>Trauma Ocular grave</t>
  </si>
  <si>
    <t>Fibrosis Quística</t>
  </si>
  <si>
    <t>Artritis Reumatoide</t>
  </si>
  <si>
    <t>Consumo perjudicial y dependencia de riesgo bajo a moderado de alcohol y drogas en personas menores de 20 años</t>
  </si>
  <si>
    <t>Analgesia del Parto</t>
  </si>
  <si>
    <t>Gran Quemado</t>
  </si>
  <si>
    <t>Hipoacusia bilateral en personas de 65 años y más que requieren uso de audífonos</t>
  </si>
  <si>
    <t>Tasa de uso acumulada de Casos GES</t>
  </si>
  <si>
    <t>Gráfico de Casos GES acumulados</t>
  </si>
  <si>
    <t>Departamento de Estudios y Desarrollo</t>
  </si>
  <si>
    <t>Casos GES por Problema de Salud y Región en Isapres</t>
  </si>
  <si>
    <t>S/inf</t>
  </si>
  <si>
    <t>Total</t>
  </si>
  <si>
    <t>INSUFICIENCIA RENAL CRÓNICA TERMINAL</t>
  </si>
  <si>
    <t>CARDIOPATÍAS CONGÉNITAS OPERABLES EN MENORES DE 15 AÑOS</t>
  </si>
  <si>
    <t>CANCER CERVICOUTERINO</t>
  </si>
  <si>
    <t>ALIVIO DEL DOLOR POR CANCER AVANZADO Y CUIDADOS PALIATIVOS</t>
  </si>
  <si>
    <t>INFARTO AGUDO DEL MIOCARDIO</t>
  </si>
  <si>
    <t>DIABETES MELLITUS TIPO 1</t>
  </si>
  <si>
    <t>DIABETES MELLITUS TIPO 2</t>
  </si>
  <si>
    <t>CANCER DE MAMA EN PERSONAS DE 15 AÑOS Y MAS</t>
  </si>
  <si>
    <t>DISRAFIAS ESPINALES</t>
  </si>
  <si>
    <t>TRATAMIENTO QUIRURGICO DE ESCOLIOSIS EN MENORES DE 25 AÑOS</t>
  </si>
  <si>
    <t>TRATAMIENTO QUIRURGICO DE CATARATAS</t>
  </si>
  <si>
    <t>ENDOPROTESIS TOTAL DE CADERA</t>
  </si>
  <si>
    <t>FISURA LABIOPALATINA</t>
  </si>
  <si>
    <t>CANCER EN MENORES DE 15 AÑOS</t>
  </si>
  <si>
    <t>ESQUIZOFRENIA</t>
  </si>
  <si>
    <t>CANCER DE TESTICULO EN PERSONAS DE 15 AÑOS Y MAS</t>
  </si>
  <si>
    <t>LINFOMAS EN PERSONAS DE 15 AÑOS Y MAS</t>
  </si>
  <si>
    <t>SINDROME DE LA INMUNODEFICIENCIA ADQUIRIDA VIH/SIDA</t>
  </si>
  <si>
    <t>INFECCION RESPIRATORIA AGUDA</t>
  </si>
  <si>
    <t>NEUMONIA ADQUIRIDA EN LA COMUNIDAD</t>
  </si>
  <si>
    <t>HIPERTENSIÓN ARTERIAL PRIMARIA O ESENCIAL EN PERSONAS DE 15 AÑOS Y MAS</t>
  </si>
  <si>
    <t>EPILEPSIA NO REFRACTARIA EN PERSONAS DESDE 1 AÑO Y MENORES DE 15 AÑOS</t>
  </si>
  <si>
    <t>SALUD ORAL INTEGRAL PARA NIÑOS DE 6 AÑOS</t>
  </si>
  <si>
    <t>PREMATUREZ</t>
  </si>
  <si>
    <t>TRASTORNOS DE GENERACION DEL IMPULSO Y CONDUCCIÓN EN PERSONAS DE 15 AÑOS Y MAS, QUE REQUIEREN MARCAPASO</t>
  </si>
  <si>
    <t>COLECISTECTOMÍA PREVENTIVA DEL CANCER DE VESÍCULA EN PERSONAS DE 35 A 49 AÑOS SINTOMÁTICOS</t>
  </si>
  <si>
    <t>CÁNCER GÁSTRICO</t>
  </si>
  <si>
    <t>CÁNCER DE PRÓSTATA EN PERSONAS DE 15 AÑOS Y MÁS</t>
  </si>
  <si>
    <t>VICIOS DE REFRACCIÓN EN PERSONAS DE 65 AÑOS Y MÁS</t>
  </si>
  <si>
    <t>ESTRABISMO EN MENORES DE 9 AÑOS</t>
  </si>
  <si>
    <t>RETINOPATÍA DIABÉTICA</t>
  </si>
  <si>
    <t>DESPRENDIMIENTO DE RETINA REGMATÓGENO NO TRAUMÁTICO</t>
  </si>
  <si>
    <t>HEMOFILIA</t>
  </si>
  <si>
    <t>DEPRESIÓN EN PERSONAS DE 15 AÑOS Y MÁS</t>
  </si>
  <si>
    <t>TRATAMIENTO QUIRÚRGICO DE LA HIPERPLASIA BENIGNA DE LA PRÓSTATA EN PERSONAS SINTOMÁTICAS</t>
  </si>
  <si>
    <t>ÓRTESIS (O AYUDAS TÉCNICAS) PARA PERSONAS DE 65 AÑOS Y MÁS</t>
  </si>
  <si>
    <t>ACCIDENTE CEREBROVASCULAR ISQUÉMICO EN PERSONAS DE 15 AÑOS Y MÁS</t>
  </si>
  <si>
    <t>ENFERMEDAD PULMONAR OBSTRUCTIVA CRÓNICA DE TRATAMIENTO AMBULATORIO</t>
  </si>
  <si>
    <t>ASMA BRONQUIAL MODERADA Y SEVERA EN MENORES DE 15 AÑOS</t>
  </si>
  <si>
    <t>SÍNDROME DE DIFICULTAD RESPIRATORIA EN EL RECIÉN NACIDO</t>
  </si>
  <si>
    <t>TRATAMIENTO MÉDICO EN PERSONAS DE 55 AÑOS Y MÁS CON ARTROSIS DE CADERA Y/O RODILLA, LEVE O MODERADA</t>
  </si>
  <si>
    <t>HEMORRAGIA SUBARACNOIDEA SECUNDARIA A RUPTURA DE ANEURISMAS CEREBRALES</t>
  </si>
  <si>
    <t>TRATAMIENTO QUIRURGICO DE TUMORES PRIMARIOS DEL SISTEMA NERVIOSO CENTRAL EN PERSONAS DE 15 AÑOS O MÁS</t>
  </si>
  <si>
    <t>TRATAMIENTO QUIRURGICO HERNIA NUCLEO PULPOSO LUMBAR</t>
  </si>
  <si>
    <t>LEUCEMIA EN PERSONAS DE 15 AÑOS Y MÁS</t>
  </si>
  <si>
    <t>URGENCIAS ODONTOLÓGICAS AMBULATORIAS</t>
  </si>
  <si>
    <t>SALUD ORAL INTEGRAL DEL ADULTO DE 60 AÑOS</t>
  </si>
  <si>
    <t>POLITRAUMA-TIZADO GRAVE</t>
  </si>
  <si>
    <t>ATENCIÓN DE URGENCIA DEL TRAUMATISMO CRÁNEO ENCEFÁLICO MODERADO O GRAVE</t>
  </si>
  <si>
    <t>TRAUMA OCULAR GRAVE</t>
  </si>
  <si>
    <t>FIBROSIS QUISTICA</t>
  </si>
  <si>
    <t>ARTRITIS REUMATOIDEA</t>
  </si>
  <si>
    <t>CONSUMO PERJUDICIAL Y DEPENDENCIA DE ALCOHOL Y DROGAS EN MENORES DE 20 AÑOS</t>
  </si>
  <si>
    <t>ANALGESIA DEL PARTO</t>
  </si>
  <si>
    <t>GRAN QUEMADO</t>
  </si>
  <si>
    <t>HIPOACUSIA BILATERAL EN PERSONAS DE 65 AÑOS Y MÁS QUE REQUIEREN USO DE AUDÍFONO</t>
  </si>
  <si>
    <t>INDICE GENERAL DE DATOS E INFORMACION PRESENTADA DE CASOS GES ACUMULADOS</t>
  </si>
  <si>
    <t>Volver al Inicio</t>
  </si>
  <si>
    <t>Ir al Final</t>
  </si>
  <si>
    <t>Año 2009</t>
  </si>
  <si>
    <t>Sin Problema de Salud Informado</t>
  </si>
  <si>
    <t>Esta información no incorpora casos de VIH atendidos por FONASA y no considera los casos registrados por CONASIDA (9.147 casos al 15 de junio de 2008)</t>
  </si>
  <si>
    <t>(*)</t>
  </si>
  <si>
    <t>Año 2010</t>
  </si>
  <si>
    <t>Siete casos informados sin problema de salud</t>
  </si>
  <si>
    <t>ND: No Disponibles.</t>
  </si>
  <si>
    <t>Número de casos acumulados Jul-2005 a Jun-2006</t>
  </si>
  <si>
    <t>Número de casos acumulados Jul-2005 a Dic-2005</t>
  </si>
  <si>
    <t>Número de casos acumulados Jul-2005 a Jun-2007</t>
  </si>
  <si>
    <t>Número de casos acumulados Jul-2005 a Dic-2007</t>
  </si>
  <si>
    <t>Tratamiento quirúrgico de tumores primarios del sistema nervioso central en personas de 15 años o más</t>
  </si>
  <si>
    <t>Colecistectomía preventiva del cáncer de vesícula en personas de 35 a 49 años sintomáticos</t>
  </si>
  <si>
    <t>Fibrosis quística</t>
  </si>
  <si>
    <t>Tratamiento quirúrgico hernia núcleo pulposo lumbar</t>
  </si>
  <si>
    <t>Número de casos acumulados Jul-2005 a Jun-2008</t>
  </si>
  <si>
    <t>Número de casos acumulados Jul-2005 a Dic-2008</t>
  </si>
  <si>
    <t>Número de casos acumulados Jul-2005 a Mar-2009</t>
  </si>
  <si>
    <t>Número de casos acumulados Jul-2005 a Jun-2009</t>
  </si>
  <si>
    <t>Número de casos acumulados Jul-2005 a Sep-2008</t>
  </si>
  <si>
    <t>Número de casos acumulados Jul-2005 a Dic-2009</t>
  </si>
  <si>
    <t>Número de casos acumulados Jul-2005 a Mar-2010</t>
  </si>
  <si>
    <t>Número de casos acumulados Jul-2005 a Jun-2010</t>
  </si>
  <si>
    <t>Casos GES Acumulados por Problema de Salud</t>
  </si>
  <si>
    <t>EPILEPSIA NO REFRACTARIA EN PERSONAS DE 15 AÑOS Y MÁS</t>
  </si>
  <si>
    <t>ASMA BRONQUIAL EN PERSONAS DE 15 AÑOS Y MÁS</t>
  </si>
  <si>
    <t>ENFERMEDAD DE PARKINSON</t>
  </si>
  <si>
    <t>ARTRITIS IDIOPÁTICA JUVENIL</t>
  </si>
  <si>
    <t>PREVENCIÓN SECUNDARIA INSUFICIENCIA RENAL CRÓNICA TERMINAL</t>
  </si>
  <si>
    <t>DISPLASIA LUXANTE DE CADERAS</t>
  </si>
  <si>
    <t>SALUD ORAL INTEGRAL DE LA EMBARAZADA</t>
  </si>
  <si>
    <t>ESCLEROSIS MÚLTIPLE RECURRENTE REMITENTE</t>
  </si>
  <si>
    <t>HEPATITIS B</t>
  </si>
  <si>
    <t>HEPATITIS C</t>
  </si>
  <si>
    <t>Isapre</t>
  </si>
  <si>
    <t>Fonasa</t>
  </si>
  <si>
    <t>Nº</t>
  </si>
  <si>
    <t>Número de casos acumulados Jul-2005 a Sep-2010</t>
  </si>
  <si>
    <t xml:space="preserve">Retinopatía del prematuro </t>
  </si>
  <si>
    <t xml:space="preserve"> Displasia broncopulmonar del prematuro </t>
  </si>
  <si>
    <t xml:space="preserve"> Hipoacusia neurosensorial bilateral del prematuro </t>
  </si>
  <si>
    <t xml:space="preserve"> Epilepsia no refractaria en personas de 15 años y más </t>
  </si>
  <si>
    <t xml:space="preserve"> Asma bronquial en personas de 15 años y más </t>
  </si>
  <si>
    <t xml:space="preserve"> Enfermedad de Parkinson </t>
  </si>
  <si>
    <t xml:space="preserve"> Artritis idiopática juvenil </t>
  </si>
  <si>
    <t xml:space="preserve"> Prevención secundaria insuficiencia renal crónica terminal </t>
  </si>
  <si>
    <t xml:space="preserve"> Displasia luxante de caderas </t>
  </si>
  <si>
    <t xml:space="preserve"> Salud oral integral de la embarazada </t>
  </si>
  <si>
    <t xml:space="preserve"> Esclerosis múltiple recurrente remitente </t>
  </si>
  <si>
    <t xml:space="preserve"> Hepatitis B</t>
  </si>
  <si>
    <t xml:space="preserve"> Hepatitis C</t>
  </si>
  <si>
    <t xml:space="preserve">RETINOPATÍA DEL PREMATURO </t>
  </si>
  <si>
    <t xml:space="preserve"> DISPLASIA BRONCOPULMONAR DEL PREMATURO </t>
  </si>
  <si>
    <t xml:space="preserve"> HIPOACUSIA NEUROSENSORIAL BILATERAL DEL PREMATURO</t>
  </si>
  <si>
    <t>Número de casos acumulados Jul-2005 a Sep-2009</t>
  </si>
  <si>
    <t>Hospitalario</t>
  </si>
  <si>
    <t>Mixto</t>
  </si>
  <si>
    <t>Ambulatorio</t>
  </si>
  <si>
    <t xml:space="preserve">Isapre </t>
  </si>
  <si>
    <t>Sistema</t>
  </si>
  <si>
    <t>Poblacion Obj Fonasa</t>
  </si>
  <si>
    <t>Poblacion Obj Isapre</t>
  </si>
  <si>
    <t>NOTA: La caída del problema de Salud 24 Premarurez corresponde a la nueva codificación  y distribución de este tipo de problema de salud (57, 58, 59)</t>
  </si>
  <si>
    <t>Año</t>
  </si>
  <si>
    <t>Año 1 (05-06)</t>
  </si>
  <si>
    <t>Año 2 (06-07)</t>
  </si>
  <si>
    <t>Año 3 (07-08)</t>
  </si>
  <si>
    <t>Año 4 (08-09)</t>
  </si>
  <si>
    <t>Año 5 (09-10)</t>
  </si>
  <si>
    <t>Año 6 (10-11)</t>
  </si>
  <si>
    <t>Número de casos acumulados Jul-2005 a Dic-2010</t>
  </si>
  <si>
    <t>PS</t>
  </si>
  <si>
    <t>a Dic-08</t>
  </si>
  <si>
    <t>a Dic-09</t>
  </si>
  <si>
    <t>a Dic-10</t>
  </si>
  <si>
    <t>Muestra la cantidad de casos totales atendidos por FONASA e Isapres, acumulados desde el 1° de julio de 2005 a cada semestre o trimestre y año que se indica para Fonasa e Isapres.</t>
  </si>
  <si>
    <t>Ver Nota</t>
  </si>
  <si>
    <t>Año 2011</t>
  </si>
  <si>
    <t>Número de casos acumulados Jul-2005 a Mar-2011</t>
  </si>
  <si>
    <t>Número de casos acumulados Jul-2005 a Jun-2011</t>
  </si>
  <si>
    <t>Número de casos acumulados Jul-2005 a Sep-2011</t>
  </si>
  <si>
    <t>Número de casos acumulados Jul-2005 a Dic-2011</t>
  </si>
  <si>
    <t>Problema 1-25</t>
  </si>
  <si>
    <t>Problema 26-40</t>
  </si>
  <si>
    <t>Problema 41-56</t>
  </si>
  <si>
    <t>Problema 57-69</t>
  </si>
  <si>
    <t>Ini</t>
  </si>
  <si>
    <t>Fin</t>
  </si>
  <si>
    <t>Grupo</t>
  </si>
  <si>
    <t>a jun 2006</t>
  </si>
  <si>
    <t>a jun 2007</t>
  </si>
  <si>
    <t>a jun 2008</t>
  </si>
  <si>
    <t>a jun 2009</t>
  </si>
  <si>
    <t>a jun 2010</t>
  </si>
  <si>
    <t>a jun 2011</t>
  </si>
  <si>
    <t>% Fonasa por Modalidad Atención</t>
  </si>
  <si>
    <t>% Isapre por Modalidad Atención</t>
  </si>
  <si>
    <t>% Sistema por Modalidad Atención</t>
  </si>
  <si>
    <t>Modalidad de Atención</t>
  </si>
  <si>
    <t>OA</t>
  </si>
  <si>
    <t>Otras Ambulatorias</t>
  </si>
  <si>
    <t>Gráfico Ambulatorias más Frecuentes</t>
  </si>
  <si>
    <t>Gráfico Hospitalarias más Frecuentes</t>
  </si>
  <si>
    <t>Otras Hospitalarias</t>
  </si>
  <si>
    <t>Gráfico Mixtas más Frecuentes</t>
  </si>
  <si>
    <t>Otras Mixtas</t>
  </si>
  <si>
    <t>OM</t>
  </si>
  <si>
    <t>OH</t>
  </si>
  <si>
    <t>Ranking de Tasas de Uso Enero a XXX</t>
  </si>
  <si>
    <t>Fonasa/Isapre</t>
  </si>
  <si>
    <t>Ranking</t>
  </si>
  <si>
    <t>Problema de Salud</t>
  </si>
  <si>
    <t>N°</t>
  </si>
  <si>
    <t>Fonasa - Tasa de Uso por 100.000</t>
  </si>
  <si>
    <t>Isapre - Tasa de Uso por 100.000</t>
  </si>
  <si>
    <t>Displasia broncopulmonar del prematuro</t>
  </si>
  <si>
    <t>Hepatitis B</t>
  </si>
  <si>
    <t>Hipoacusia neurosensorial bilateral del prematuro</t>
  </si>
  <si>
    <t>Artritis idiopática juvenil</t>
  </si>
  <si>
    <t>Esclerosis múltiple recurrente remitente</t>
  </si>
  <si>
    <t>Retinopatía del prematuro</t>
  </si>
  <si>
    <t>Asma bronquial en personas de 15 años y más</t>
  </si>
  <si>
    <t>Hepatitis C</t>
  </si>
  <si>
    <t>Hemorragia Subaracnoidea secundaria a ruptura de Aneurismas Cerebrales</t>
  </si>
  <si>
    <t>Enfermedad de Parkinson</t>
  </si>
  <si>
    <t>Epilepsia no refractaria en personas de 15 años y más</t>
  </si>
  <si>
    <t>Salud oral integral de la embarazada</t>
  </si>
  <si>
    <t>Prevención secundaria insuficiencia renal crónica terminal</t>
  </si>
  <si>
    <t>Displasia luxante de caderas</t>
  </si>
  <si>
    <t>Número de Casos</t>
  </si>
  <si>
    <t>Porcentaje</t>
  </si>
  <si>
    <t>Femenino</t>
  </si>
  <si>
    <t>Masculino</t>
  </si>
  <si>
    <t>Sin/Información</t>
  </si>
  <si>
    <t>Gráfico de Casos GES por modalidad de atención ambulatoria</t>
  </si>
  <si>
    <t>Gráfico de Casos GES por modalidad de atención hospitalaria</t>
  </si>
  <si>
    <t>Gráfico de Casos GES por modalidad de atención mixta</t>
  </si>
  <si>
    <t>Número de casos acumulados Jul-2005 a Dic-2006</t>
  </si>
  <si>
    <t>Muestra la distribución de los casos acumulados según entrada en vigencia de cada decreto supremo.</t>
  </si>
  <si>
    <t>a Dic-11</t>
  </si>
  <si>
    <t>Gráfico de Número de Casos entre Junio y Julio de cada año</t>
  </si>
  <si>
    <t>Gráfico de Número de Casos entre Enero y Diciembre de cada año</t>
  </si>
  <si>
    <t>Número de casos acumulados Jul-2005 a Mar-2012</t>
  </si>
  <si>
    <t>Número de casos acumulados Jul-2005 a Jun-2012</t>
  </si>
  <si>
    <t>Año 7 (11-12)</t>
  </si>
  <si>
    <t>I</t>
  </si>
  <si>
    <t>F</t>
  </si>
  <si>
    <t>a Jun 2006</t>
  </si>
  <si>
    <t>a Jun 2007</t>
  </si>
  <si>
    <t>a Jun 2008</t>
  </si>
  <si>
    <t>a Jun 2009</t>
  </si>
  <si>
    <t>a Jun 2010</t>
  </si>
  <si>
    <t>a Jun 2011</t>
  </si>
  <si>
    <t>a Jun 2012</t>
  </si>
  <si>
    <t>Problema  1 - 25</t>
  </si>
  <si>
    <t>Problema 26 - 40</t>
  </si>
  <si>
    <t>Problema 41 - 56</t>
  </si>
  <si>
    <t>Problema 57 - 69</t>
  </si>
  <si>
    <t>Muestra el número casos según Fonasa e Isapre entre Enero y Diciembre de cada año.</t>
  </si>
  <si>
    <t>Ingresos entre Julio y Diciembre 2005</t>
  </si>
  <si>
    <t>Ingresos entre Enero y Diciembre 2006</t>
  </si>
  <si>
    <t>Ingresos entre Enero y Diciembre 2007</t>
  </si>
  <si>
    <t>Ingresos entre Enero y Diciembre 2008</t>
  </si>
  <si>
    <t>Ingresos entre Enero y Diciembre 2009</t>
  </si>
  <si>
    <t>Ingresos entre Enero  y Diciembre 2010</t>
  </si>
  <si>
    <t>Ingresos entre Enero  y Diciembre 2011</t>
  </si>
  <si>
    <t>Sin código de problema de salud informado</t>
  </si>
  <si>
    <t>total</t>
  </si>
  <si>
    <t>Muestra la cantidad de casos totales atendidos por problema de salud y región acumulados al 30 de Septiembre de 2012</t>
  </si>
  <si>
    <t>SolAce</t>
  </si>
  <si>
    <t>Número de casos acumulados Jul-2005 a Sep-2012 (*)</t>
  </si>
  <si>
    <t>Total de Casos GES acumulados (*)</t>
  </si>
  <si>
    <t>NÚMERO DE CASOS GES ACUMULADOS ISAPRES POR REGIÓN AL 30 DE JUNIO DE 2012</t>
  </si>
  <si>
    <t>Muestra el número casos según Fonasa e Isapre entre Junio y Julio de cada año.</t>
  </si>
  <si>
    <t>a Dic-12</t>
  </si>
  <si>
    <t>Número de casos acumulados Jul-2005 a Dic-2012 (*)</t>
  </si>
  <si>
    <t>Ingresos entre Enero  y Diciembre 2012 (*)</t>
  </si>
  <si>
    <t>Número de casos acumulados Jul-2005 a Mar-2013</t>
  </si>
  <si>
    <t>Número de casos acumulados Jul-2005 a Sep-2013 (*)</t>
  </si>
  <si>
    <t>Número de casos acumulados Jul-2005 a Dic-2013 (*)</t>
  </si>
  <si>
    <t>Número de casos acumulados Jul-2005 a Jun-2013 (*)</t>
  </si>
  <si>
    <t>Número de casos acumulados Jul-2005 a Mar-2013 (*)</t>
  </si>
  <si>
    <t>Valida Incremento</t>
  </si>
  <si>
    <t>Valida PS</t>
  </si>
  <si>
    <t>Número de casos acumulados Jul-2005 a Jun-2013</t>
  </si>
  <si>
    <t>Año 8 (12-13)</t>
  </si>
  <si>
    <t>a Jun 2013</t>
  </si>
  <si>
    <t>AÑO GES</t>
  </si>
  <si>
    <t>(*) A partir de Julio 2012 la fuente de datos es el archivo de solicitudes de acceso a la GES. Considera las solicitudes de acceso del periodo aceptadas y con fecha de aceptación por la Isapre y, que fueron aceptadas por el beneficiario o cotizante.</t>
  </si>
  <si>
    <t>Año 2012 (*)</t>
  </si>
  <si>
    <t>Año 2013 (*)</t>
  </si>
  <si>
    <t>Los cuadros, gráficos y estadísticas son elaborados por el Departamento de Estudios y Desarrollo de la Superintendencia de Salud a partir de los datos de la División de Gestión de la Red Asistencial del Ministerio de Salud y del Departamento de Control de la Superintendencia de Salud. Datos provisionales por cuanto no han sido fiscalizados o auditados.</t>
  </si>
  <si>
    <t>Datos provisionales por cuanto no han sido fiscalizados o auditados.</t>
  </si>
  <si>
    <t>Cáncer Colorectal en personas de 15 años y más</t>
  </si>
  <si>
    <t>Cáncer de Ovario Epitelial</t>
  </si>
  <si>
    <t>Cáncer Vesical en personas de 15 años y más</t>
  </si>
  <si>
    <t>Osteosarcoma en personas de 15 años y más</t>
  </si>
  <si>
    <t>Tratamiento Quirúrgico de Lesiones Crónicas de la Válvula Aórtica en personas de 15 años y más</t>
  </si>
  <si>
    <t>Trastorno Bipolar en personas de 15 años y más</t>
  </si>
  <si>
    <t>Hipotiroidismo en personas de 15 años y más</t>
  </si>
  <si>
    <t>Tratamiento de Hipoacusia moderada en menores de 2 años</t>
  </si>
  <si>
    <t>Lupus Eritematoso Sistémico</t>
  </si>
  <si>
    <t>Tratamiento Quirúrgico de Lesiones Crónicas de la Válvula Mitral y Tricúspide en personas de 15 años y más</t>
  </si>
  <si>
    <t>Tratamiento de Erradicación del Helicobacter Pylori</t>
  </si>
  <si>
    <t>Número de casos acumulados Jul-2005 a Sep-2013</t>
  </si>
  <si>
    <t>Ingresos entre Enero  y Diciembre 2013 (*)</t>
  </si>
  <si>
    <t>Número de casos acumulados Jul-2005 a Dic-2013</t>
  </si>
  <si>
    <t>Número de casos acumulados Jul-2005 a Mar-2014 (*)</t>
  </si>
  <si>
    <t>Número de casos acumulados Jul-2005 a Jun-2014 (*)</t>
  </si>
  <si>
    <t>Número de casos acumulados Jul-2005 a Sep-2014 (*)</t>
  </si>
  <si>
    <t>Número de casos acumulados Jul-2005 a Dic-2014 (*)</t>
  </si>
  <si>
    <t>Año 2014 (*)</t>
  </si>
  <si>
    <t>2012-06 BASE FIJA</t>
  </si>
  <si>
    <t>El problema de salud N°18 VIH cuenta con casos incorporados al SIGGES desde 2014 en adelante</t>
  </si>
  <si>
    <t>Número de casos acumulados Jul-2005 a Mar-2014</t>
  </si>
  <si>
    <t>Número de casos acumulados Jul-2005 a Jun-2014</t>
  </si>
  <si>
    <t>Año 9 (13-14)</t>
  </si>
  <si>
    <t>Problema 70 - 80</t>
  </si>
  <si>
    <t>a Jun 2014</t>
  </si>
  <si>
    <t>Número de casos acumulados Jul-2005 a Sep-2014</t>
  </si>
  <si>
    <t>Número de casos acumulados Jul-2005 a Dic-2014</t>
  </si>
  <si>
    <t>Ingresos entre Enero  y Diciembre 2014 (*)</t>
  </si>
  <si>
    <t>Año 2015 (*)</t>
  </si>
  <si>
    <t>Número de casos acumulados
 Jul-2005 a Mar-2015 (*)</t>
  </si>
  <si>
    <t>Número de casos acumulados
 Jul-2005 a Mar-2015</t>
  </si>
  <si>
    <t>Número de casos acumulados
 Jul-2005 a Jun-2015 (*)</t>
  </si>
  <si>
    <t>a Jun 2015</t>
  </si>
  <si>
    <t>Número de casos acumulados
 Jul-2005 a Jun-2015</t>
  </si>
  <si>
    <t>Año 10 (14-15)</t>
  </si>
  <si>
    <t>Muestra la distribución porcentual de los casos según Fonasa e Isapre según los problemas de salud al 30 de septiembre de 2015.</t>
  </si>
  <si>
    <t>Número de casos acumulados
 Jul-2005 a Sep-2015 (*)</t>
  </si>
  <si>
    <t>Número de casos acumulados
 Jul-2005 a Sep-2015</t>
  </si>
  <si>
    <t>Número de casos acumulados
 Jul-2005 a Dic-2015 (*)</t>
  </si>
  <si>
    <t>Número de casos acumulados
 Jul-2005 a Dic-2015</t>
  </si>
  <si>
    <t>Ingresos entre Enero  y Diciembre 2015 (*)</t>
  </si>
  <si>
    <t>Año 2016 (*)</t>
  </si>
  <si>
    <t>Aceptación</t>
  </si>
  <si>
    <t>Tasa de Uso en función de los Casos GES (*)</t>
  </si>
  <si>
    <t>Año 11 (15-16)</t>
  </si>
  <si>
    <t>Decreto Supremo N° 170</t>
  </si>
  <si>
    <t>Decreto Supremo N° 228</t>
  </si>
  <si>
    <t>Decreto Supremo N° 44</t>
  </si>
  <si>
    <t>Decreto Supremo N° 1</t>
  </si>
  <si>
    <t>Decreto Supremo N° 4</t>
  </si>
  <si>
    <t>a Jun 2016</t>
  </si>
  <si>
    <t>DATOS SOLO PARA VALIDAR INCREMENTO</t>
  </si>
  <si>
    <t>DATOS ANTERIORES</t>
  </si>
  <si>
    <t>Fuente: EVC GES 80 U. de Chile año 2015. Estimación de población beneficiaria FONASA-Isapre año 2016 por problema de salud GES</t>
  </si>
  <si>
    <t>Población beneficiaria estimada del año 2016, según población objetivo, para cada uno de los PS GES 80, FONASA e Isapre.</t>
  </si>
  <si>
    <t>Esto trae como consecuencia, una disminución en el PS N° 24 y aumentos en los PS N° 57, 58 y 59.</t>
  </si>
  <si>
    <t>Casos GES Acumulados por Problema de Salud (*)</t>
  </si>
  <si>
    <t>Número de casos acumulados
 Jul-2005 a Mar-2016</t>
  </si>
  <si>
    <t>Número de casos acumulados
 Jul-2005 a Jun-2016</t>
  </si>
  <si>
    <t>Número de casos acumulados
 Jul-2005 a Sep-2016</t>
  </si>
  <si>
    <t>Número de casos acumulados
 Jul-2005 a Dic-2016</t>
  </si>
  <si>
    <t>Ingresos entre Enero  y Diciembre 2016</t>
  </si>
  <si>
    <t>Prematurez (Prevención de Parto Prematuro)(**)</t>
  </si>
  <si>
    <t>NOTA (**): Las diferencias observadas en el problema de salud 24 Prematurez en FONASA, corresponden a la nueva codificación y redistribución de los problemas de salud del prematuro al número de problema de salud 57, 58 y 59.</t>
  </si>
  <si>
    <t xml:space="preserve">Retinopatía del prematuro(**) </t>
  </si>
  <si>
    <t>Displasia broncopulmonar del prematuro (**)</t>
  </si>
  <si>
    <t>Hipoacusia neurosensorial bilateral del prematuro (**)</t>
  </si>
  <si>
    <t>Valida crecimiento</t>
  </si>
  <si>
    <t>2016-09</t>
  </si>
  <si>
    <t>2016-12</t>
  </si>
  <si>
    <t>2016-06</t>
  </si>
  <si>
    <t>2016-03</t>
  </si>
  <si>
    <t>2015-12</t>
  </si>
  <si>
    <t>2015-09</t>
  </si>
  <si>
    <t>2015-06</t>
  </si>
  <si>
    <t>2015-03</t>
  </si>
  <si>
    <t>2014-12</t>
  </si>
  <si>
    <t>2014-09</t>
  </si>
  <si>
    <t>2014-06</t>
  </si>
  <si>
    <t>2014-03</t>
  </si>
  <si>
    <t>2013-12</t>
  </si>
  <si>
    <t>2013-09</t>
  </si>
  <si>
    <t>2013-06</t>
  </si>
  <si>
    <t>2013-03</t>
  </si>
  <si>
    <t>2012-12</t>
  </si>
  <si>
    <t>2012-09</t>
  </si>
  <si>
    <t>Número de casos acumulados
 Jul-2005 a Mar-2017</t>
  </si>
  <si>
    <t>2017-03</t>
  </si>
  <si>
    <t>Año 2017 (*)</t>
  </si>
  <si>
    <t>2017-06</t>
  </si>
  <si>
    <t>Número de casos acumulados
 Jul-2005 a Jun-2017</t>
  </si>
  <si>
    <t>Número de casos acumulados
 Jul-2005 a Sep-2017</t>
  </si>
  <si>
    <t>Número de casos acumulados
 Jul-2005 a Dic-2017</t>
  </si>
  <si>
    <t>Ingresos entre Enero  y Diciembre 2017</t>
  </si>
  <si>
    <t>Año 12 (16-17)</t>
  </si>
  <si>
    <t>Decreto Supremo N° 3</t>
  </si>
  <si>
    <t>a Jun 2017</t>
  </si>
  <si>
    <t>Tasa de Uso: expresa la razón entre el número de casos AUGE de la población objetivo definida en la Garantía de Acceso del Decreto Supremo vigente por cada 100.000 beneficiarios, en un período determinado, con excepción de las Disrafias Espinales, Fisura Labiopalatina y Prematurez, en las que se usó la población estimada de Recién Nacidos.</t>
  </si>
  <si>
    <t>Tasa de Uso: expresa la razón entre el número de casos GES de la población objetivo definida en la Garantía de Acceso del Decreto Supremo vigente por cada 100.000 beneficiarios, en un período determinado, con excepción de las Disrafias Espinales, Fisura Labiopalatina y Prematurez, en las que se usó la población estimada de Recién Nacidos.</t>
  </si>
  <si>
    <t>Gráfico de Distribución de casos por entrada de vigencia de decretos</t>
  </si>
  <si>
    <t>Gráfico de Casos GES según modalidad de atención</t>
  </si>
  <si>
    <t>2017-09</t>
  </si>
  <si>
    <t>GLOSA</t>
  </si>
  <si>
    <t>(***)</t>
  </si>
  <si>
    <t>(***) Datos en revisión por parte de FONASA</t>
  </si>
  <si>
    <t>2017-12</t>
  </si>
  <si>
    <t>Número de casos acumulados
 Jul-2005 a Jun-2018</t>
  </si>
  <si>
    <t>Número de casos acumulados
 Jul-2005 a Sep-2018</t>
  </si>
  <si>
    <t>Número de casos acumulados
 Jul-2005 a Dic-2018</t>
  </si>
  <si>
    <t>Ingresos entre Enero  y Diciembre 2018</t>
  </si>
  <si>
    <t>Número de casos acumulados
 Jul-2005 a Mar-2018</t>
  </si>
  <si>
    <t>2018-03</t>
  </si>
  <si>
    <t>Año 2018 (*)</t>
  </si>
  <si>
    <t>Año 13 (17-18)</t>
  </si>
  <si>
    <t>a Jun 2018</t>
  </si>
  <si>
    <t>2018-06</t>
  </si>
  <si>
    <t>Año 2019 (*)</t>
  </si>
  <si>
    <t>Número de casos acumulados
 Jul-2005 a Mar-2019</t>
  </si>
  <si>
    <t>Número de casos acumulados
 Jul-2005 a Jun-2019</t>
  </si>
  <si>
    <t>Número de casos acumulados
 Jul-2005 a Sep-2019</t>
  </si>
  <si>
    <t>Número de casos acumulados
 Jul-2005 a Dic-2019</t>
  </si>
  <si>
    <t>Ingresos entre Enero  y Diciembre 2019</t>
  </si>
  <si>
    <t>Julio 2017 - Junio 2018</t>
  </si>
  <si>
    <t>(*) A partir de Julio 2012 la fuente de datos es el archivo de solicitudes de acceso a la GES. Considera las solicitudes de acceso del periodo aceptadas y con fecha de aceptación por la Isapre y que fueron aceptadas por el beneficiario o cotizante.</t>
  </si>
  <si>
    <t>(*) A partir de Julio 2012 la fuente de datos es el archivo de solicitudes de acceso a la GES. Considera las solicitudes de acceso del período aceptadas y con fecha de aceptación por la Isapre y, que fueron aceptadas por el beneficiario o cotizante.</t>
  </si>
  <si>
    <t>Tasas de usos de Casos GES entre enero y junio 2019 (*)</t>
  </si>
  <si>
    <t>FONASA 2019-06</t>
  </si>
  <si>
    <t>SolAce-2019-06</t>
  </si>
  <si>
    <t>Año 14 (18-19)</t>
  </si>
  <si>
    <t>a Jun 2019</t>
  </si>
  <si>
    <t>El problema de salud N°18 VIH no cuenta con casos disponibles entre julio año 2005 a diciembre 2013.</t>
  </si>
  <si>
    <t>Muestra la distribución de Casos GES acumulados por modalidad de atención ambulatoria desde Julio 2005 a septiembre de 2019.</t>
  </si>
  <si>
    <t>Muestra la distribución de Casos GES acumulados por modalidad de atención hospitalaria desde Julio 2005 a septiembre de 2019.</t>
  </si>
  <si>
    <t>Muestra la distribución de Casos GES acumulados por modalidad de atención mixta desde Julio 2005 a septiembre de 2019.</t>
  </si>
  <si>
    <t>Muestra la distribución de Casos GES acumulados según modalidad de atención desde Julio de 2005 a septiembre de 2019.</t>
  </si>
  <si>
    <t>SolAce-2019-09</t>
  </si>
  <si>
    <t>Muestra la cantidad de casos totales atendidos por FONASA e Isapres, acumulados en forma semestral y trimestral desde el 1° de julio de 2005 al 25 de septiembre de 2019 para FONASA y desde el 1° de julio de 2005 al 30 de septiembre de 2019 para Isapres.</t>
  </si>
  <si>
    <t>Enero 2019 - Septiembre 2019</t>
  </si>
  <si>
    <t>Datos Casos Acumulados de julio 2005 a septiembre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</si>
</sst>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1" formatCode="_ * #,##0_ ;_ * \-#,##0_ ;_ * &quot;-&quot;_ ;_ @_ "/>
    <numFmt numFmtId="164" formatCode="_-* #,##0.00_-;\-* #,##0.00_-;_-* &quot;-&quot;??_-;_-@_-"/>
    <numFmt numFmtId="165" formatCode="0.0%"/>
    <numFmt numFmtId="166" formatCode="_-* #,##0_-;\-* #,##0_-;_-* &quot;-&quot;??_-;_-@_-"/>
    <numFmt numFmtId="167" formatCode="_-* #,##0.0_-;\-* #,##0.0_-;_-* &quot;-&quot;??_-;_-@_-"/>
    <numFmt numFmtId="168" formatCode="yyyy\-mm\-dd;@"/>
    <numFmt numFmtId="169" formatCode="#,##0_ ;[Red]\(#,##0\)"/>
    <numFmt numFmtId="170" formatCode="0_ ;\-0\ "/>
    <numFmt numFmtId="171" formatCode="0000\-00"/>
    <numFmt numFmtId="172" formatCode="#,##0.0_ ;\-#,##0.0\ "/>
    <numFmt numFmtId="173" formatCode="#,##0.0_ ;[Red]\(#,##0.0\)"/>
  </numFmts>
  <fonts count="32" x14ac:knownFonts="1">
    <font>
      <sz val="10"/>
      <name val="Arial"/>
    </font>
    <font>
      <sz val="10"/>
      <name val="Arial"/>
      <family val="2"/>
    </font>
    <font>
      <sz val="8"/>
      <name val="Arial"/>
      <family val="2"/>
    </font>
    <font>
      <u/>
      <sz val="10"/>
      <color indexed="12"/>
      <name val="Arial"/>
      <family val="2"/>
    </font>
    <font>
      <sz val="8"/>
      <color indexed="23"/>
      <name val="Verdana"/>
      <family val="2"/>
    </font>
    <font>
      <sz val="8"/>
      <color indexed="55"/>
      <name val="Verdana"/>
      <family val="2"/>
    </font>
    <font>
      <b/>
      <sz val="8"/>
      <color theme="0"/>
      <name val="Arial"/>
      <family val="2"/>
    </font>
    <font>
      <b/>
      <sz val="10"/>
      <color theme="0"/>
      <name val="Arial"/>
      <family val="2"/>
    </font>
    <font>
      <sz val="10"/>
      <name val="Verdana"/>
      <family val="2"/>
    </font>
    <font>
      <b/>
      <sz val="10"/>
      <color theme="0"/>
      <name val="Verdana"/>
      <family val="2"/>
    </font>
    <font>
      <b/>
      <sz val="8"/>
      <color theme="0"/>
      <name val="Verdana"/>
      <family val="2"/>
    </font>
    <font>
      <sz val="8"/>
      <name val="Verdana"/>
      <family val="2"/>
    </font>
    <font>
      <b/>
      <sz val="10"/>
      <name val="Verdana"/>
      <family val="2"/>
    </font>
    <font>
      <b/>
      <sz val="8"/>
      <name val="Verdana"/>
      <family val="2"/>
    </font>
    <font>
      <b/>
      <sz val="12"/>
      <name val="Verdana"/>
      <family val="2"/>
    </font>
    <font>
      <u/>
      <sz val="10"/>
      <color indexed="12"/>
      <name val="Verdana"/>
      <family val="2"/>
    </font>
    <font>
      <sz val="10"/>
      <color indexed="12"/>
      <name val="Verdana"/>
      <family val="2"/>
    </font>
    <font>
      <sz val="10"/>
      <color indexed="63"/>
      <name val="Verdana"/>
      <family val="2"/>
    </font>
    <font>
      <b/>
      <sz val="16"/>
      <color theme="8"/>
      <name val="Verdana"/>
      <family val="2"/>
    </font>
    <font>
      <b/>
      <sz val="10"/>
      <color theme="8"/>
      <name val="Verdana"/>
      <family val="2"/>
    </font>
    <font>
      <sz val="10"/>
      <color indexed="9"/>
      <name val="Verdana"/>
      <family val="2"/>
    </font>
    <font>
      <u/>
      <sz val="12"/>
      <color indexed="12"/>
      <name val="Verdana"/>
      <family val="2"/>
    </font>
    <font>
      <b/>
      <sz val="10"/>
      <color indexed="9"/>
      <name val="Verdana"/>
      <family val="2"/>
    </font>
    <font>
      <sz val="11"/>
      <name val="Verdana"/>
      <family val="2"/>
    </font>
    <font>
      <sz val="8"/>
      <color indexed="9"/>
      <name val="Verdana"/>
      <family val="2"/>
    </font>
    <font>
      <b/>
      <sz val="8"/>
      <color indexed="9"/>
      <name val="Verdana"/>
      <family val="2"/>
    </font>
    <font>
      <u/>
      <sz val="8"/>
      <color indexed="12"/>
      <name val="Verdana"/>
      <family val="2"/>
    </font>
    <font>
      <sz val="12"/>
      <name val="Verdana"/>
      <family val="2"/>
    </font>
    <font>
      <sz val="10"/>
      <color theme="0"/>
      <name val="Arial"/>
      <family val="2"/>
    </font>
    <font>
      <sz val="10"/>
      <color theme="1"/>
      <name val="Verdana"/>
      <family val="2"/>
    </font>
    <font>
      <sz val="10"/>
      <name val="Arial"/>
      <family val="2"/>
    </font>
    <font>
      <sz val="10"/>
      <color theme="0"/>
      <name val="Verdana"/>
      <family val="2"/>
    </font>
  </fonts>
  <fills count="9">
    <fill>
      <patternFill patternType="none"/>
    </fill>
    <fill>
      <patternFill patternType="gray125"/>
    </fill>
    <fill>
      <patternFill patternType="solid">
        <fgColor indexed="8"/>
        <bgColor indexed="64"/>
      </patternFill>
    </fill>
    <fill>
      <patternFill patternType="solid">
        <fgColor indexed="9"/>
        <bgColor indexed="64"/>
      </patternFill>
    </fill>
    <fill>
      <patternFill patternType="solid">
        <fgColor theme="8"/>
        <bgColor indexed="64"/>
      </patternFill>
    </fill>
    <fill>
      <patternFill patternType="solid">
        <fgColor theme="8" tint="0.39997558519241921"/>
        <bgColor indexed="64"/>
      </patternFill>
    </fill>
    <fill>
      <patternFill patternType="solid">
        <fgColor rgb="FFFF0000"/>
        <bgColor indexed="64"/>
      </patternFill>
    </fill>
    <fill>
      <patternFill patternType="solid">
        <fgColor rgb="FF92D050"/>
        <bgColor indexed="64"/>
      </patternFill>
    </fill>
    <fill>
      <patternFill patternType="solid">
        <fgColor theme="0"/>
        <bgColor indexed="64"/>
      </patternFill>
    </fill>
  </fills>
  <borders count="77">
    <border>
      <left/>
      <right/>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top style="medium">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bottom/>
      <diagonal/>
    </border>
    <border>
      <left style="medium">
        <color indexed="64"/>
      </left>
      <right style="medium">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top/>
      <bottom style="medium">
        <color indexed="64"/>
      </bottom>
      <diagonal/>
    </border>
    <border>
      <left style="thin">
        <color indexed="64"/>
      </left>
      <right/>
      <top/>
      <bottom style="medium">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top style="thin">
        <color indexed="64"/>
      </top>
      <bottom/>
      <diagonal/>
    </border>
    <border>
      <left/>
      <right style="medium">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top/>
      <bottom style="thin">
        <color indexed="64"/>
      </bottom>
      <diagonal/>
    </border>
  </borders>
  <cellStyleXfs count="5">
    <xf numFmtId="0" fontId="0" fillId="0" borderId="0"/>
    <xf numFmtId="0" fontId="3" fillId="0" borderId="0" applyNumberFormat="0" applyFill="0" applyBorder="0" applyAlignment="0" applyProtection="0">
      <alignment vertical="top"/>
      <protection locked="0"/>
    </xf>
    <xf numFmtId="164" fontId="1" fillId="0" borderId="0" applyFont="0" applyFill="0" applyBorder="0" applyAlignment="0" applyProtection="0"/>
    <xf numFmtId="9" fontId="1" fillId="0" borderId="0" applyFont="0" applyFill="0" applyBorder="0" applyAlignment="0" applyProtection="0"/>
    <xf numFmtId="41" fontId="30" fillId="0" borderId="0" applyFont="0" applyFill="0" applyBorder="0" applyAlignment="0" applyProtection="0"/>
  </cellStyleXfs>
  <cellXfs count="541">
    <xf numFmtId="0" fontId="0" fillId="0" borderId="0" xfId="0"/>
    <xf numFmtId="0" fontId="0" fillId="0" borderId="0" xfId="0" applyBorder="1" applyAlignment="1">
      <alignment horizontal="justify"/>
    </xf>
    <xf numFmtId="0" fontId="4" fillId="3" borderId="0" xfId="0" applyFont="1" applyFill="1" applyBorder="1" applyAlignment="1">
      <alignment vertical="distributed" wrapText="1"/>
    </xf>
    <xf numFmtId="0" fontId="4" fillId="3" borderId="0" xfId="0" applyFont="1" applyFill="1" applyBorder="1" applyAlignment="1">
      <alignment vertical="top" wrapText="1"/>
    </xf>
    <xf numFmtId="0" fontId="4" fillId="3" borderId="0" xfId="0" applyFont="1" applyFill="1" applyBorder="1" applyAlignment="1">
      <alignment horizontal="justify" vertical="center" wrapText="1"/>
    </xf>
    <xf numFmtId="0" fontId="4" fillId="3" borderId="30" xfId="0" applyFont="1" applyFill="1" applyBorder="1" applyAlignment="1">
      <alignment horizontal="justify" vertical="center" wrapText="1"/>
    </xf>
    <xf numFmtId="0" fontId="4" fillId="3" borderId="15" xfId="0" applyFont="1" applyFill="1" applyBorder="1" applyAlignment="1">
      <alignment vertical="distributed" wrapText="1"/>
    </xf>
    <xf numFmtId="0" fontId="4" fillId="3" borderId="15" xfId="0" applyFont="1" applyFill="1" applyBorder="1" applyAlignment="1">
      <alignment horizontal="justify" vertical="center" wrapText="1"/>
    </xf>
    <xf numFmtId="0" fontId="0" fillId="0" borderId="0" xfId="0" applyFill="1" applyBorder="1" applyAlignment="1">
      <alignment horizontal="justify"/>
    </xf>
    <xf numFmtId="0" fontId="4" fillId="3" borderId="30" xfId="0" applyFont="1" applyFill="1" applyBorder="1" applyAlignment="1">
      <alignment horizontal="justify" vertical="top" wrapText="1"/>
    </xf>
    <xf numFmtId="0" fontId="4" fillId="3" borderId="15" xfId="0" applyFont="1" applyFill="1" applyBorder="1" applyAlignment="1">
      <alignment vertical="top" wrapText="1"/>
    </xf>
    <xf numFmtId="166" fontId="0" fillId="0" borderId="0" xfId="0" applyNumberFormat="1" applyBorder="1" applyAlignment="1">
      <alignment horizontal="justify"/>
    </xf>
    <xf numFmtId="166" fontId="0" fillId="0" borderId="0" xfId="0" applyNumberFormat="1" applyFill="1" applyBorder="1" applyAlignment="1">
      <alignment horizontal="justify"/>
    </xf>
    <xf numFmtId="166" fontId="2" fillId="0" borderId="0" xfId="2" applyNumberFormat="1" applyFont="1" applyAlignment="1">
      <alignment vertical="top" wrapText="1"/>
    </xf>
    <xf numFmtId="0" fontId="0" fillId="0" borderId="40" xfId="0" applyBorder="1"/>
    <xf numFmtId="0" fontId="4" fillId="3" borderId="30" xfId="0" quotePrefix="1" applyFont="1" applyFill="1" applyBorder="1" applyAlignment="1">
      <alignment horizontal="left" vertical="top" wrapText="1"/>
    </xf>
    <xf numFmtId="0" fontId="5" fillId="3" borderId="43" xfId="0" quotePrefix="1" applyFont="1" applyFill="1" applyBorder="1" applyAlignment="1">
      <alignment horizontal="left" vertical="top" wrapText="1"/>
    </xf>
    <xf numFmtId="0" fontId="4" fillId="3" borderId="30" xfId="0" quotePrefix="1" applyFont="1" applyFill="1" applyBorder="1" applyAlignment="1">
      <alignment horizontal="left" vertical="center" wrapText="1"/>
    </xf>
    <xf numFmtId="166" fontId="0" fillId="0" borderId="0" xfId="0" applyNumberFormat="1"/>
    <xf numFmtId="166" fontId="2" fillId="0" borderId="0" xfId="2" applyNumberFormat="1" applyFont="1" applyAlignment="1">
      <alignment vertical="top"/>
    </xf>
    <xf numFmtId="14" fontId="2" fillId="0" borderId="0" xfId="2" applyNumberFormat="1" applyFont="1" applyAlignment="1">
      <alignment vertical="top"/>
    </xf>
    <xf numFmtId="9" fontId="2" fillId="0" borderId="0" xfId="3" applyFont="1" applyAlignment="1">
      <alignment vertical="top"/>
    </xf>
    <xf numFmtId="165" fontId="2" fillId="0" borderId="0" xfId="3" applyNumberFormat="1" applyFont="1" applyAlignment="1">
      <alignment vertical="top"/>
    </xf>
    <xf numFmtId="166" fontId="6" fillId="4" borderId="40" xfId="2" applyNumberFormat="1" applyFont="1" applyFill="1" applyBorder="1" applyAlignment="1">
      <alignment horizontal="center" vertical="top" wrapText="1"/>
    </xf>
    <xf numFmtId="166" fontId="2" fillId="0" borderId="40" xfId="2" applyNumberFormat="1" applyFont="1" applyBorder="1" applyAlignment="1">
      <alignment vertical="top" wrapText="1"/>
    </xf>
    <xf numFmtId="0" fontId="7" fillId="4" borderId="40" xfId="0" applyFont="1" applyFill="1" applyBorder="1" applyAlignment="1">
      <alignment horizontal="center" vertical="top"/>
    </xf>
    <xf numFmtId="0" fontId="7" fillId="4" borderId="40" xfId="0" quotePrefix="1" applyFont="1" applyFill="1" applyBorder="1" applyAlignment="1">
      <alignment horizontal="center" vertical="top" wrapText="1"/>
    </xf>
    <xf numFmtId="164" fontId="7" fillId="4" borderId="40" xfId="2" quotePrefix="1" applyFont="1" applyFill="1" applyBorder="1" applyAlignment="1">
      <alignment horizontal="center" vertical="top"/>
    </xf>
    <xf numFmtId="164" fontId="2" fillId="0" borderId="40" xfId="2" applyFont="1" applyBorder="1" applyAlignment="1">
      <alignment vertical="top" wrapText="1"/>
    </xf>
    <xf numFmtId="49" fontId="2" fillId="0" borderId="40" xfId="2" applyNumberFormat="1" applyFont="1" applyBorder="1" applyAlignment="1">
      <alignment horizontal="left" vertical="top" wrapText="1"/>
    </xf>
    <xf numFmtId="0" fontId="8" fillId="0" borderId="0" xfId="0" applyFont="1"/>
    <xf numFmtId="166" fontId="8" fillId="0" borderId="40" xfId="2" applyNumberFormat="1" applyFont="1" applyBorder="1"/>
    <xf numFmtId="166" fontId="8" fillId="0" borderId="40" xfId="0" applyNumberFormat="1" applyFont="1" applyBorder="1"/>
    <xf numFmtId="166" fontId="8" fillId="0" borderId="41" xfId="0" applyNumberFormat="1" applyFont="1" applyBorder="1"/>
    <xf numFmtId="166" fontId="8" fillId="0" borderId="65" xfId="2" applyNumberFormat="1" applyFont="1" applyBorder="1"/>
    <xf numFmtId="166" fontId="8" fillId="0" borderId="65" xfId="0" applyNumberFormat="1" applyFont="1" applyBorder="1"/>
    <xf numFmtId="166" fontId="8" fillId="0" borderId="27" xfId="2" applyNumberFormat="1" applyFont="1" applyBorder="1"/>
    <xf numFmtId="166" fontId="8" fillId="0" borderId="14" xfId="2" applyNumberFormat="1" applyFont="1" applyBorder="1"/>
    <xf numFmtId="166" fontId="8" fillId="0" borderId="67" xfId="0" applyNumberFormat="1" applyFont="1" applyBorder="1"/>
    <xf numFmtId="3" fontId="0" fillId="0" borderId="0" xfId="0" applyNumberFormat="1"/>
    <xf numFmtId="166" fontId="8" fillId="0" borderId="67" xfId="2" applyNumberFormat="1" applyFont="1" applyBorder="1"/>
    <xf numFmtId="165" fontId="8" fillId="0" borderId="65" xfId="3" applyNumberFormat="1" applyFont="1" applyBorder="1"/>
    <xf numFmtId="165" fontId="8" fillId="0" borderId="40" xfId="3" applyNumberFormat="1" applyFont="1" applyBorder="1"/>
    <xf numFmtId="165" fontId="8" fillId="0" borderId="41" xfId="3" applyNumberFormat="1" applyFont="1" applyBorder="1"/>
    <xf numFmtId="165" fontId="8" fillId="0" borderId="26" xfId="3" applyNumberFormat="1" applyFont="1" applyBorder="1"/>
    <xf numFmtId="165" fontId="8" fillId="0" borderId="3" xfId="3" applyNumberFormat="1" applyFont="1" applyBorder="1"/>
    <xf numFmtId="165" fontId="8" fillId="0" borderId="34" xfId="3" applyNumberFormat="1" applyFont="1" applyBorder="1"/>
    <xf numFmtId="0" fontId="9" fillId="5" borderId="67" xfId="0" applyFont="1" applyFill="1" applyBorder="1" applyAlignment="1">
      <alignment horizontal="center" vertical="top" wrapText="1"/>
    </xf>
    <xf numFmtId="0" fontId="9" fillId="5" borderId="41" xfId="0" applyFont="1" applyFill="1" applyBorder="1" applyAlignment="1">
      <alignment horizontal="center" vertical="top" wrapText="1"/>
    </xf>
    <xf numFmtId="0" fontId="9" fillId="5" borderId="34" xfId="0" applyFont="1" applyFill="1" applyBorder="1" applyAlignment="1">
      <alignment horizontal="center" vertical="top" wrapText="1"/>
    </xf>
    <xf numFmtId="0" fontId="9" fillId="5" borderId="39" xfId="0" applyFont="1" applyFill="1" applyBorder="1"/>
    <xf numFmtId="0" fontId="9" fillId="5" borderId="36" xfId="0" applyFont="1" applyFill="1" applyBorder="1"/>
    <xf numFmtId="0" fontId="9" fillId="5" borderId="57" xfId="0" applyFont="1" applyFill="1" applyBorder="1"/>
    <xf numFmtId="166" fontId="10" fillId="4" borderId="40" xfId="2" applyNumberFormat="1" applyFont="1" applyFill="1" applyBorder="1" applyAlignment="1">
      <alignment horizontal="left" vertical="top"/>
    </xf>
    <xf numFmtId="166" fontId="10" fillId="4" borderId="40" xfId="2" quotePrefix="1" applyNumberFormat="1" applyFont="1" applyFill="1" applyBorder="1" applyAlignment="1">
      <alignment horizontal="center" vertical="top" wrapText="1"/>
    </xf>
    <xf numFmtId="166" fontId="10" fillId="4" borderId="40" xfId="2" applyNumberFormat="1" applyFont="1" applyFill="1" applyBorder="1" applyAlignment="1">
      <alignment horizontal="center" vertical="top" wrapText="1"/>
    </xf>
    <xf numFmtId="166" fontId="10" fillId="4" borderId="40" xfId="2" applyNumberFormat="1" applyFont="1" applyFill="1" applyBorder="1" applyAlignment="1">
      <alignment horizontal="left" vertical="top" wrapText="1"/>
    </xf>
    <xf numFmtId="166" fontId="10" fillId="4" borderId="40" xfId="2" quotePrefix="1" applyNumberFormat="1" applyFont="1" applyFill="1" applyBorder="1" applyAlignment="1">
      <alignment horizontal="left" vertical="top" wrapText="1"/>
    </xf>
    <xf numFmtId="166" fontId="10" fillId="4" borderId="40" xfId="2" applyNumberFormat="1" applyFont="1" applyFill="1" applyBorder="1" applyAlignment="1">
      <alignment horizontal="center" vertical="top"/>
    </xf>
    <xf numFmtId="166" fontId="10" fillId="4" borderId="63" xfId="2" quotePrefix="1" applyNumberFormat="1" applyFont="1" applyFill="1" applyBorder="1" applyAlignment="1">
      <alignment horizontal="center" vertical="top" wrapText="1"/>
    </xf>
    <xf numFmtId="166" fontId="11" fillId="0" borderId="40" xfId="2" applyNumberFormat="1" applyFont="1" applyBorder="1" applyAlignment="1">
      <alignment horizontal="left" vertical="top" wrapText="1"/>
    </xf>
    <xf numFmtId="165" fontId="11" fillId="0" borderId="40" xfId="3" applyNumberFormat="1" applyFont="1" applyBorder="1" applyAlignment="1">
      <alignment vertical="top"/>
    </xf>
    <xf numFmtId="166" fontId="11" fillId="0" borderId="40" xfId="2" applyNumberFormat="1" applyFont="1" applyBorder="1" applyAlignment="1">
      <alignment vertical="top" wrapText="1"/>
    </xf>
    <xf numFmtId="166" fontId="11" fillId="0" borderId="40" xfId="2" applyNumberFormat="1" applyFont="1" applyBorder="1" applyAlignment="1">
      <alignment horizontal="center" vertical="center" wrapText="1"/>
    </xf>
    <xf numFmtId="165" fontId="8" fillId="0" borderId="0" xfId="3" applyNumberFormat="1" applyFont="1" applyBorder="1"/>
    <xf numFmtId="0" fontId="8" fillId="0" borderId="0" xfId="0" quotePrefix="1" applyFont="1" applyAlignment="1">
      <alignment horizontal="left"/>
    </xf>
    <xf numFmtId="0" fontId="8" fillId="0" borderId="0" xfId="0" applyFont="1" applyBorder="1"/>
    <xf numFmtId="166" fontId="10" fillId="4" borderId="64" xfId="2" applyNumberFormat="1" applyFont="1" applyFill="1" applyBorder="1" applyAlignment="1">
      <alignment horizontal="center" vertical="top"/>
    </xf>
    <xf numFmtId="165" fontId="11" fillId="0" borderId="40" xfId="3" quotePrefix="1" applyNumberFormat="1" applyFont="1" applyBorder="1" applyAlignment="1">
      <alignment horizontal="left" vertical="top"/>
    </xf>
    <xf numFmtId="164" fontId="8" fillId="0" borderId="0" xfId="2" applyFont="1"/>
    <xf numFmtId="166" fontId="11" fillId="0" borderId="40" xfId="2" applyNumberFormat="1" applyFont="1" applyBorder="1" applyAlignment="1">
      <alignment horizontal="center" vertical="top"/>
    </xf>
    <xf numFmtId="0" fontId="8" fillId="0" borderId="0" xfId="0" applyFont="1" applyAlignment="1">
      <alignment vertical="top" wrapText="1"/>
    </xf>
    <xf numFmtId="166" fontId="12" fillId="0" borderId="40" xfId="0" applyNumberFormat="1" applyFont="1" applyBorder="1" applyAlignment="1">
      <alignment vertical="top" wrapText="1"/>
    </xf>
    <xf numFmtId="0" fontId="12" fillId="0" borderId="0" xfId="0" applyFont="1" applyAlignment="1">
      <alignment horizontal="center"/>
    </xf>
    <xf numFmtId="0" fontId="13" fillId="3" borderId="0" xfId="0" applyFont="1" applyFill="1" applyAlignment="1">
      <alignment horizontal="justify" vertical="top" wrapText="1"/>
    </xf>
    <xf numFmtId="0" fontId="14" fillId="0" borderId="0" xfId="0" applyFont="1" applyAlignment="1">
      <alignment horizontal="center"/>
    </xf>
    <xf numFmtId="0" fontId="12" fillId="3" borderId="0" xfId="0" applyFont="1" applyFill="1"/>
    <xf numFmtId="0" fontId="8" fillId="3" borderId="29" xfId="0" applyFont="1" applyFill="1" applyBorder="1" applyAlignment="1"/>
    <xf numFmtId="0" fontId="8" fillId="3" borderId="15" xfId="0" applyFont="1" applyFill="1" applyBorder="1" applyAlignment="1"/>
    <xf numFmtId="0" fontId="8" fillId="3" borderId="0" xfId="0" applyFont="1" applyFill="1" applyBorder="1"/>
    <xf numFmtId="0" fontId="15" fillId="3" borderId="30" xfId="1" applyFont="1" applyFill="1" applyBorder="1" applyAlignment="1" applyProtection="1">
      <alignment horizontal="left" vertical="center" wrapText="1" indent="1"/>
    </xf>
    <xf numFmtId="0" fontId="15" fillId="0" borderId="30" xfId="1" applyFont="1" applyBorder="1" applyAlignment="1" applyProtection="1"/>
    <xf numFmtId="0" fontId="12" fillId="3" borderId="0" xfId="0" applyFont="1" applyFill="1" applyAlignment="1">
      <alignment vertical="distributed"/>
    </xf>
    <xf numFmtId="0" fontId="8" fillId="0" borderId="0" xfId="0" applyFont="1" applyAlignment="1">
      <alignment vertical="distributed"/>
    </xf>
    <xf numFmtId="0" fontId="12" fillId="3" borderId="0" xfId="0" applyFont="1" applyFill="1" applyBorder="1" applyAlignment="1">
      <alignment vertical="distributed"/>
    </xf>
    <xf numFmtId="0" fontId="12" fillId="3" borderId="43" xfId="0" applyFont="1" applyFill="1" applyBorder="1" applyAlignment="1">
      <alignment vertical="distributed"/>
    </xf>
    <xf numFmtId="0" fontId="15" fillId="3" borderId="30" xfId="1" applyFont="1" applyFill="1" applyBorder="1" applyAlignment="1" applyProtection="1">
      <alignment horizontal="left"/>
    </xf>
    <xf numFmtId="0" fontId="15" fillId="3" borderId="30" xfId="1" applyFont="1" applyFill="1" applyBorder="1" applyAlignment="1" applyProtection="1">
      <alignment horizontal="left" vertical="center" wrapText="1"/>
    </xf>
    <xf numFmtId="0" fontId="16" fillId="3" borderId="30" xfId="1" applyFont="1" applyFill="1" applyBorder="1" applyAlignment="1" applyProtection="1">
      <alignment horizontal="left" vertical="center" wrapText="1" indent="1"/>
    </xf>
    <xf numFmtId="0" fontId="12" fillId="3" borderId="0" xfId="0" applyFont="1" applyFill="1" applyAlignment="1">
      <alignment vertical="top" wrapText="1"/>
    </xf>
    <xf numFmtId="0" fontId="8" fillId="3" borderId="0" xfId="0" applyFont="1" applyFill="1"/>
    <xf numFmtId="0" fontId="8" fillId="3" borderId="31" xfId="0" applyFont="1" applyFill="1" applyBorder="1"/>
    <xf numFmtId="0" fontId="8" fillId="3" borderId="15" xfId="0" applyFont="1" applyFill="1" applyBorder="1"/>
    <xf numFmtId="0" fontId="17" fillId="3" borderId="0" xfId="0" applyFont="1" applyFill="1" applyBorder="1" applyAlignment="1">
      <alignment horizontal="justify" vertical="center" wrapText="1"/>
    </xf>
    <xf numFmtId="0" fontId="8" fillId="3" borderId="0" xfId="0" applyFont="1" applyFill="1" applyBorder="1" applyAlignment="1">
      <alignment horizontal="justify" vertical="center" wrapText="1"/>
    </xf>
    <xf numFmtId="0" fontId="18" fillId="0" borderId="0" xfId="0" applyFont="1" applyAlignment="1">
      <alignment horizontal="center"/>
    </xf>
    <xf numFmtId="0" fontId="19" fillId="0" borderId="0" xfId="0" applyFont="1" applyAlignment="1">
      <alignment horizontal="center"/>
    </xf>
    <xf numFmtId="0" fontId="19" fillId="0" borderId="37" xfId="0" applyFont="1" applyFill="1" applyBorder="1" applyAlignment="1">
      <alignment horizontal="center"/>
    </xf>
    <xf numFmtId="0" fontId="19" fillId="0" borderId="30" xfId="0" applyFont="1" applyBorder="1"/>
    <xf numFmtId="0" fontId="19" fillId="3" borderId="37" xfId="1" applyFont="1" applyFill="1" applyBorder="1" applyAlignment="1" applyProtection="1">
      <alignment horizontal="center" vertical="center" wrapText="1"/>
    </xf>
    <xf numFmtId="0" fontId="20" fillId="2" borderId="5" xfId="0" applyFont="1" applyFill="1" applyBorder="1" applyAlignment="1">
      <alignment horizontal="center" vertical="top" wrapText="1"/>
    </xf>
    <xf numFmtId="0" fontId="20" fillId="2" borderId="50" xfId="0" applyFont="1" applyFill="1" applyBorder="1" applyAlignment="1">
      <alignment horizontal="center" vertical="top" wrapText="1"/>
    </xf>
    <xf numFmtId="168" fontId="20" fillId="2" borderId="7" xfId="0" applyNumberFormat="1" applyFont="1" applyFill="1" applyBorder="1" applyAlignment="1">
      <alignment horizontal="center" vertical="top" wrapText="1"/>
    </xf>
    <xf numFmtId="168" fontId="20" fillId="2" borderId="52" xfId="0" applyNumberFormat="1" applyFont="1" applyFill="1" applyBorder="1" applyAlignment="1">
      <alignment horizontal="center" vertical="top" wrapText="1"/>
    </xf>
    <xf numFmtId="0" fontId="20" fillId="2" borderId="1" xfId="0" applyFont="1" applyFill="1" applyBorder="1" applyAlignment="1">
      <alignment vertical="top" wrapText="1"/>
    </xf>
    <xf numFmtId="0" fontId="8" fillId="0" borderId="24" xfId="0" applyFont="1" applyFill="1" applyBorder="1" applyAlignment="1">
      <alignment vertical="top" wrapText="1"/>
    </xf>
    <xf numFmtId="166" fontId="8" fillId="0" borderId="25" xfId="2" applyNumberFormat="1" applyFont="1" applyFill="1" applyBorder="1" applyAlignment="1">
      <alignment vertical="top" wrapText="1"/>
    </xf>
    <xf numFmtId="166" fontId="8" fillId="0" borderId="45" xfId="2" applyNumberFormat="1" applyFont="1" applyFill="1" applyBorder="1" applyAlignment="1">
      <alignment vertical="top" wrapText="1"/>
    </xf>
    <xf numFmtId="166" fontId="8" fillId="0" borderId="26" xfId="2" applyNumberFormat="1" applyFont="1" applyFill="1" applyBorder="1" applyAlignment="1">
      <alignment vertical="top" wrapText="1"/>
    </xf>
    <xf numFmtId="0" fontId="8" fillId="0" borderId="1" xfId="0" applyFont="1" applyFill="1" applyBorder="1" applyAlignment="1">
      <alignment vertical="top" wrapText="1"/>
    </xf>
    <xf numFmtId="166" fontId="8" fillId="0" borderId="2" xfId="2" applyNumberFormat="1" applyFont="1" applyFill="1" applyBorder="1" applyAlignment="1">
      <alignment vertical="top" wrapText="1"/>
    </xf>
    <xf numFmtId="166" fontId="8" fillId="0" borderId="4" xfId="2" applyNumberFormat="1" applyFont="1" applyFill="1" applyBorder="1" applyAlignment="1">
      <alignment vertical="top" wrapText="1"/>
    </xf>
    <xf numFmtId="166" fontId="8" fillId="0" borderId="3" xfId="2" applyNumberFormat="1" applyFont="1" applyFill="1" applyBorder="1" applyAlignment="1">
      <alignment vertical="top" wrapText="1"/>
    </xf>
    <xf numFmtId="0" fontId="20" fillId="2" borderId="32" xfId="0" applyFont="1" applyFill="1" applyBorder="1" applyAlignment="1">
      <alignment vertical="top" wrapText="1"/>
    </xf>
    <xf numFmtId="0" fontId="22" fillId="2" borderId="32" xfId="0" applyFont="1" applyFill="1" applyBorder="1" applyAlignment="1">
      <alignment vertical="top" wrapText="1"/>
    </xf>
    <xf numFmtId="166" fontId="20" fillId="2" borderId="33" xfId="2" applyNumberFormat="1" applyFont="1" applyFill="1" applyBorder="1" applyAlignment="1">
      <alignment vertical="top" wrapText="1"/>
    </xf>
    <xf numFmtId="166" fontId="20" fillId="2" borderId="55" xfId="2" applyNumberFormat="1" applyFont="1" applyFill="1" applyBorder="1" applyAlignment="1">
      <alignment vertical="top" wrapText="1"/>
    </xf>
    <xf numFmtId="166" fontId="20" fillId="2" borderId="34" xfId="2" applyNumberFormat="1" applyFont="1" applyFill="1" applyBorder="1" applyAlignment="1">
      <alignment vertical="top" wrapText="1"/>
    </xf>
    <xf numFmtId="0" fontId="8" fillId="0" borderId="0" xfId="0" applyFont="1" applyBorder="1" applyAlignment="1"/>
    <xf numFmtId="0" fontId="8" fillId="0" borderId="0" xfId="0" applyFont="1" applyBorder="1" applyAlignment="1">
      <alignment horizontal="left" indent="1"/>
    </xf>
    <xf numFmtId="0" fontId="8" fillId="0" borderId="0" xfId="0" applyFont="1" applyFill="1" applyBorder="1"/>
    <xf numFmtId="165" fontId="21" fillId="0" borderId="0" xfId="1" applyNumberFormat="1" applyFont="1" applyFill="1" applyBorder="1" applyAlignment="1" applyProtection="1">
      <alignment horizontal="center" vertical="center"/>
    </xf>
    <xf numFmtId="0" fontId="8" fillId="0" borderId="0" xfId="0" applyFont="1" applyBorder="1" applyAlignment="1">
      <alignment horizontal="justify"/>
    </xf>
    <xf numFmtId="0" fontId="20" fillId="2" borderId="6" xfId="0" applyFont="1" applyFill="1" applyBorder="1" applyAlignment="1">
      <alignment horizontal="center" vertical="top" wrapText="1"/>
    </xf>
    <xf numFmtId="168" fontId="20" fillId="2" borderId="8" xfId="0" applyNumberFormat="1" applyFont="1" applyFill="1" applyBorder="1" applyAlignment="1">
      <alignment horizontal="center" vertical="top" wrapText="1"/>
    </xf>
    <xf numFmtId="0" fontId="20" fillId="2" borderId="1" xfId="0" applyFont="1" applyFill="1" applyBorder="1" applyAlignment="1">
      <alignment horizontal="justify" vertical="top" wrapText="1"/>
    </xf>
    <xf numFmtId="166" fontId="8" fillId="0" borderId="25" xfId="2" applyNumberFormat="1" applyFont="1" applyFill="1" applyBorder="1" applyAlignment="1">
      <alignment horizontal="justify" vertical="top" wrapText="1"/>
    </xf>
    <xf numFmtId="166" fontId="8" fillId="0" borderId="26" xfId="2" applyNumberFormat="1" applyFont="1" applyFill="1" applyBorder="1" applyAlignment="1">
      <alignment horizontal="justify" vertical="top" wrapText="1"/>
    </xf>
    <xf numFmtId="166" fontId="8" fillId="0" borderId="2" xfId="2" applyNumberFormat="1" applyFont="1" applyFill="1" applyBorder="1" applyAlignment="1">
      <alignment horizontal="justify" vertical="top" wrapText="1"/>
    </xf>
    <xf numFmtId="166" fontId="8" fillId="0" borderId="3" xfId="2" applyNumberFormat="1" applyFont="1" applyFill="1" applyBorder="1" applyAlignment="1">
      <alignment horizontal="justify" vertical="top" wrapText="1"/>
    </xf>
    <xf numFmtId="166" fontId="8" fillId="0" borderId="2" xfId="2" applyNumberFormat="1" applyFont="1" applyFill="1" applyBorder="1" applyAlignment="1">
      <alignment horizontal="right" vertical="top" wrapText="1"/>
    </xf>
    <xf numFmtId="0" fontId="22" fillId="2" borderId="35" xfId="0" applyFont="1" applyFill="1" applyBorder="1" applyAlignment="1">
      <alignment vertical="top" wrapText="1"/>
    </xf>
    <xf numFmtId="166" fontId="20" fillId="2" borderId="2" xfId="2" applyNumberFormat="1" applyFont="1" applyFill="1" applyBorder="1" applyAlignment="1">
      <alignment horizontal="justify" vertical="top" wrapText="1"/>
    </xf>
    <xf numFmtId="166" fontId="20" fillId="2" borderId="3" xfId="2" applyNumberFormat="1" applyFont="1" applyFill="1" applyBorder="1" applyAlignment="1">
      <alignment horizontal="justify" vertical="top" wrapText="1"/>
    </xf>
    <xf numFmtId="0" fontId="8" fillId="0" borderId="56" xfId="0" applyFont="1" applyFill="1" applyBorder="1" applyAlignment="1">
      <alignment vertical="top" wrapText="1"/>
    </xf>
    <xf numFmtId="0" fontId="8" fillId="0" borderId="36" xfId="0" applyFont="1" applyFill="1" applyBorder="1" applyAlignment="1">
      <alignment vertical="top" wrapText="1"/>
    </xf>
    <xf numFmtId="0" fontId="8" fillId="0" borderId="2" xfId="0" applyFont="1" applyFill="1" applyBorder="1" applyAlignment="1">
      <alignment horizontal="justify" vertical="top" wrapText="1"/>
    </xf>
    <xf numFmtId="0" fontId="8" fillId="0" borderId="3" xfId="0" applyFont="1" applyFill="1" applyBorder="1" applyAlignment="1">
      <alignment horizontal="justify" vertical="top" wrapText="1"/>
    </xf>
    <xf numFmtId="0" fontId="22" fillId="2" borderId="36" xfId="0" applyFont="1" applyFill="1" applyBorder="1" applyAlignment="1">
      <alignment vertical="top" wrapText="1"/>
    </xf>
    <xf numFmtId="0" fontId="20" fillId="2" borderId="2" xfId="0" applyFont="1" applyFill="1" applyBorder="1" applyAlignment="1">
      <alignment horizontal="justify" vertical="top" wrapText="1"/>
    </xf>
    <xf numFmtId="0" fontId="20" fillId="2" borderId="3" xfId="0" applyFont="1" applyFill="1" applyBorder="1" applyAlignment="1">
      <alignment horizontal="justify" vertical="top" wrapText="1"/>
    </xf>
    <xf numFmtId="0" fontId="20" fillId="2" borderId="32" xfId="0" applyFont="1" applyFill="1" applyBorder="1" applyAlignment="1">
      <alignment horizontal="justify" vertical="top" wrapText="1"/>
    </xf>
    <xf numFmtId="0" fontId="22" fillId="2" borderId="57" xfId="0" applyFont="1" applyFill="1" applyBorder="1" applyAlignment="1">
      <alignment vertical="top" wrapText="1"/>
    </xf>
    <xf numFmtId="0" fontId="20" fillId="2" borderId="33" xfId="0" applyFont="1" applyFill="1" applyBorder="1" applyAlignment="1">
      <alignment horizontal="justify" vertical="top" wrapText="1"/>
    </xf>
    <xf numFmtId="0" fontId="20" fillId="2" borderId="34" xfId="0" applyFont="1" applyFill="1" applyBorder="1" applyAlignment="1">
      <alignment horizontal="justify" vertical="top" wrapText="1"/>
    </xf>
    <xf numFmtId="166" fontId="20" fillId="2" borderId="33" xfId="2" applyNumberFormat="1" applyFont="1" applyFill="1" applyBorder="1" applyAlignment="1">
      <alignment horizontal="justify" vertical="top" wrapText="1"/>
    </xf>
    <xf numFmtId="166" fontId="20" fillId="2" borderId="34" xfId="2" applyNumberFormat="1" applyFont="1" applyFill="1" applyBorder="1" applyAlignment="1">
      <alignment horizontal="justify" vertical="top" wrapText="1"/>
    </xf>
    <xf numFmtId="0" fontId="22" fillId="2" borderId="31" xfId="0" applyFont="1" applyFill="1" applyBorder="1" applyAlignment="1">
      <alignment vertical="top" wrapText="1"/>
    </xf>
    <xf numFmtId="166" fontId="20" fillId="2" borderId="7" xfId="2" applyNumberFormat="1" applyFont="1" applyFill="1" applyBorder="1" applyAlignment="1">
      <alignment horizontal="justify" vertical="top" wrapText="1"/>
    </xf>
    <xf numFmtId="166" fontId="20" fillId="2" borderId="8" xfId="2" applyNumberFormat="1" applyFont="1" applyFill="1" applyBorder="1" applyAlignment="1">
      <alignment horizontal="justify" vertical="top" wrapText="1"/>
    </xf>
    <xf numFmtId="0" fontId="8" fillId="0" borderId="0" xfId="0" applyFont="1" applyFill="1" applyBorder="1" applyAlignment="1">
      <alignment horizontal="justify"/>
    </xf>
    <xf numFmtId="0" fontId="8" fillId="0" borderId="0" xfId="0" applyFont="1" applyBorder="1" applyAlignment="1">
      <alignment horizontal="center"/>
    </xf>
    <xf numFmtId="0" fontId="8" fillId="0" borderId="24" xfId="0" applyFont="1" applyFill="1" applyBorder="1" applyAlignment="1">
      <alignment horizontal="justify" vertical="top" wrapText="1"/>
    </xf>
    <xf numFmtId="166" fontId="8" fillId="0" borderId="25" xfId="2" applyNumberFormat="1" applyFont="1" applyBorder="1" applyAlignment="1">
      <alignment horizontal="justify"/>
    </xf>
    <xf numFmtId="166" fontId="8" fillId="0" borderId="26" xfId="2" applyNumberFormat="1" applyFont="1" applyBorder="1" applyAlignment="1">
      <alignment horizontal="justify"/>
    </xf>
    <xf numFmtId="0" fontId="8" fillId="0" borderId="1" xfId="0" applyFont="1" applyFill="1" applyBorder="1" applyAlignment="1">
      <alignment horizontal="justify" vertical="top" wrapText="1"/>
    </xf>
    <xf numFmtId="166" fontId="8" fillId="0" borderId="2" xfId="2" applyNumberFormat="1" applyFont="1" applyBorder="1" applyAlignment="1">
      <alignment horizontal="justify"/>
    </xf>
    <xf numFmtId="166" fontId="8" fillId="0" borderId="3" xfId="2" applyNumberFormat="1" applyFont="1" applyBorder="1" applyAlignment="1">
      <alignment horizontal="justify"/>
    </xf>
    <xf numFmtId="0" fontId="22" fillId="2" borderId="1" xfId="0" applyFont="1" applyFill="1" applyBorder="1" applyAlignment="1">
      <alignment horizontal="justify" vertical="top" wrapText="1"/>
    </xf>
    <xf numFmtId="166" fontId="20" fillId="2" borderId="2" xfId="2" applyNumberFormat="1" applyFont="1" applyFill="1" applyBorder="1" applyAlignment="1">
      <alignment horizontal="justify"/>
    </xf>
    <xf numFmtId="166" fontId="20" fillId="2" borderId="3" xfId="2" applyNumberFormat="1" applyFont="1" applyFill="1" applyBorder="1" applyAlignment="1">
      <alignment horizontal="justify"/>
    </xf>
    <xf numFmtId="0" fontId="8" fillId="0" borderId="15" xfId="0" applyFont="1" applyFill="1" applyBorder="1" applyAlignment="1">
      <alignment horizontal="justify" vertical="top" wrapText="1"/>
    </xf>
    <xf numFmtId="0" fontId="8" fillId="0" borderId="16" xfId="0" applyFont="1" applyFill="1" applyBorder="1" applyAlignment="1">
      <alignment horizontal="justify" vertical="top" wrapText="1"/>
    </xf>
    <xf numFmtId="0" fontId="8" fillId="0" borderId="17" xfId="0" applyFont="1" applyFill="1" applyBorder="1" applyAlignment="1">
      <alignment horizontal="justify" vertical="top" wrapText="1"/>
    </xf>
    <xf numFmtId="166" fontId="8" fillId="0" borderId="18" xfId="2" applyNumberFormat="1" applyFont="1" applyFill="1" applyBorder="1" applyAlignment="1">
      <alignment horizontal="justify" vertical="top" wrapText="1"/>
    </xf>
    <xf numFmtId="166" fontId="8" fillId="0" borderId="19" xfId="2" applyNumberFormat="1" applyFont="1" applyFill="1" applyBorder="1" applyAlignment="1">
      <alignment horizontal="justify" vertical="top" wrapText="1"/>
    </xf>
    <xf numFmtId="0" fontId="20" fillId="2" borderId="21" xfId="0" applyFont="1" applyFill="1" applyBorder="1" applyAlignment="1">
      <alignment horizontal="justify" vertical="top" wrapText="1"/>
    </xf>
    <xf numFmtId="0" fontId="22" fillId="2" borderId="11" xfId="0" applyFont="1" applyFill="1" applyBorder="1" applyAlignment="1">
      <alignment horizontal="justify" vertical="top" wrapText="1"/>
    </xf>
    <xf numFmtId="0" fontId="20" fillId="2" borderId="22" xfId="0" applyFont="1" applyFill="1" applyBorder="1" applyAlignment="1">
      <alignment horizontal="justify" vertical="top" wrapText="1"/>
    </xf>
    <xf numFmtId="166" fontId="20" fillId="2" borderId="9" xfId="2" applyNumberFormat="1" applyFont="1" applyFill="1" applyBorder="1" applyAlignment="1">
      <alignment horizontal="justify" vertical="top" wrapText="1"/>
    </xf>
    <xf numFmtId="166" fontId="20" fillId="2" borderId="10" xfId="2" applyNumberFormat="1" applyFont="1" applyFill="1" applyBorder="1" applyAlignment="1">
      <alignment horizontal="justify" vertical="top" wrapText="1"/>
    </xf>
    <xf numFmtId="0" fontId="22" fillId="2" borderId="21" xfId="0" applyFont="1" applyFill="1" applyBorder="1" applyAlignment="1">
      <alignment horizontal="justify" vertical="top" wrapText="1"/>
    </xf>
    <xf numFmtId="0" fontId="14" fillId="0" borderId="0" xfId="0" applyFont="1" applyAlignment="1"/>
    <xf numFmtId="0" fontId="20" fillId="2" borderId="23" xfId="0" applyFont="1" applyFill="1" applyBorder="1" applyAlignment="1">
      <alignment horizontal="center" vertical="top" wrapText="1"/>
    </xf>
    <xf numFmtId="168" fontId="20" fillId="2" borderId="28" xfId="0" applyNumberFormat="1" applyFont="1" applyFill="1" applyBorder="1" applyAlignment="1">
      <alignment horizontal="center" vertical="top" wrapText="1"/>
    </xf>
    <xf numFmtId="0" fontId="8" fillId="0" borderId="39" xfId="0" applyFont="1" applyFill="1" applyBorder="1" applyAlignment="1">
      <alignment vertical="top" wrapText="1"/>
    </xf>
    <xf numFmtId="166" fontId="8" fillId="0" borderId="27" xfId="2" applyNumberFormat="1" applyFont="1" applyBorder="1" applyAlignment="1">
      <alignment horizontal="justify"/>
    </xf>
    <xf numFmtId="166" fontId="8" fillId="0" borderId="0" xfId="2" applyNumberFormat="1" applyFont="1" applyBorder="1" applyAlignment="1">
      <alignment horizontal="justify"/>
    </xf>
    <xf numFmtId="166" fontId="8" fillId="0" borderId="14" xfId="2" applyNumberFormat="1" applyFont="1" applyBorder="1" applyAlignment="1">
      <alignment horizontal="justify"/>
    </xf>
    <xf numFmtId="166" fontId="8" fillId="0" borderId="14" xfId="2" applyNumberFormat="1" applyFont="1" applyFill="1" applyBorder="1" applyAlignment="1">
      <alignment horizontal="justify"/>
    </xf>
    <xf numFmtId="166" fontId="20" fillId="2" borderId="14" xfId="2" applyNumberFormat="1" applyFont="1" applyFill="1" applyBorder="1" applyAlignment="1">
      <alignment horizontal="justify"/>
    </xf>
    <xf numFmtId="166" fontId="20" fillId="2" borderId="36" xfId="2" applyNumberFormat="1" applyFont="1" applyFill="1" applyBorder="1" applyAlignment="1">
      <alignment horizontal="justify"/>
    </xf>
    <xf numFmtId="166" fontId="8" fillId="0" borderId="14" xfId="2" applyNumberFormat="1" applyFont="1" applyFill="1" applyBorder="1" applyAlignment="1">
      <alignment horizontal="justify" vertical="top" wrapText="1"/>
    </xf>
    <xf numFmtId="166" fontId="20" fillId="2" borderId="14" xfId="2" applyNumberFormat="1" applyFont="1" applyFill="1" applyBorder="1" applyAlignment="1">
      <alignment horizontal="justify" vertical="top" wrapText="1"/>
    </xf>
    <xf numFmtId="0" fontId="8" fillId="0" borderId="30" xfId="0" applyFont="1" applyFill="1" applyBorder="1" applyAlignment="1">
      <alignment vertical="top" wrapText="1"/>
    </xf>
    <xf numFmtId="166" fontId="8" fillId="0" borderId="20" xfId="2" applyNumberFormat="1" applyFont="1" applyFill="1" applyBorder="1" applyAlignment="1">
      <alignment horizontal="justify" vertical="top" wrapText="1"/>
    </xf>
    <xf numFmtId="0" fontId="22" fillId="2" borderId="37" xfId="0" applyFont="1" applyFill="1" applyBorder="1" applyAlignment="1">
      <alignment vertical="top" wrapText="1"/>
    </xf>
    <xf numFmtId="166" fontId="20" fillId="2" borderId="38" xfId="2" applyNumberFormat="1" applyFont="1" applyFill="1" applyBorder="1" applyAlignment="1">
      <alignment horizontal="justify" vertical="top" wrapText="1"/>
    </xf>
    <xf numFmtId="166" fontId="20" fillId="2" borderId="28" xfId="2" applyNumberFormat="1" applyFont="1" applyFill="1" applyBorder="1" applyAlignment="1">
      <alignment horizontal="justify" vertical="top" wrapText="1"/>
    </xf>
    <xf numFmtId="166" fontId="8" fillId="0" borderId="0" xfId="0" applyNumberFormat="1" applyFont="1" applyBorder="1" applyAlignment="1">
      <alignment horizontal="justify"/>
    </xf>
    <xf numFmtId="0" fontId="14" fillId="0" borderId="0" xfId="0" applyFont="1" applyFill="1" applyBorder="1" applyAlignment="1"/>
    <xf numFmtId="14" fontId="8" fillId="0" borderId="0" xfId="0" applyNumberFormat="1" applyFont="1" applyBorder="1" applyAlignment="1">
      <alignment horizontal="justify"/>
    </xf>
    <xf numFmtId="0" fontId="20" fillId="2" borderId="53" xfId="0" applyFont="1" applyFill="1" applyBorder="1" applyAlignment="1">
      <alignment horizontal="center" vertical="top" wrapText="1"/>
    </xf>
    <xf numFmtId="0" fontId="20" fillId="2" borderId="17" xfId="0" applyFont="1" applyFill="1" applyBorder="1" applyAlignment="1">
      <alignment horizontal="center" vertical="top" wrapText="1"/>
    </xf>
    <xf numFmtId="0" fontId="20" fillId="2" borderId="54" xfId="0" applyFont="1" applyFill="1" applyBorder="1" applyAlignment="1">
      <alignment horizontal="center" vertical="top" wrapText="1"/>
    </xf>
    <xf numFmtId="168" fontId="20" fillId="2" borderId="51" xfId="0" applyNumberFormat="1" applyFont="1" applyFill="1" applyBorder="1" applyAlignment="1">
      <alignment horizontal="center" vertical="top" wrapText="1"/>
    </xf>
    <xf numFmtId="166" fontId="8" fillId="0" borderId="27" xfId="2" applyNumberFormat="1" applyFont="1" applyBorder="1" applyAlignment="1">
      <alignment vertical="top" wrapText="1"/>
    </xf>
    <xf numFmtId="166" fontId="8" fillId="0" borderId="26" xfId="2" applyNumberFormat="1" applyFont="1" applyBorder="1" applyAlignment="1">
      <alignment vertical="top" wrapText="1"/>
    </xf>
    <xf numFmtId="166" fontId="8" fillId="0" borderId="45" xfId="2" applyNumberFormat="1" applyFont="1" applyBorder="1" applyAlignment="1">
      <alignment vertical="top" wrapText="1"/>
    </xf>
    <xf numFmtId="166" fontId="8" fillId="0" borderId="25" xfId="2" applyNumberFormat="1" applyFont="1" applyBorder="1" applyAlignment="1">
      <alignment vertical="top" wrapText="1"/>
    </xf>
    <xf numFmtId="166" fontId="8" fillId="0" borderId="14" xfId="2" applyNumberFormat="1" applyFont="1" applyBorder="1" applyAlignment="1">
      <alignment vertical="top" wrapText="1"/>
    </xf>
    <xf numFmtId="166" fontId="8" fillId="0" borderId="3" xfId="2" applyNumberFormat="1" applyFont="1" applyBorder="1" applyAlignment="1">
      <alignment vertical="top" wrapText="1"/>
    </xf>
    <xf numFmtId="166" fontId="8" fillId="0" borderId="4" xfId="2" applyNumberFormat="1" applyFont="1" applyBorder="1" applyAlignment="1">
      <alignment vertical="top" wrapText="1"/>
    </xf>
    <xf numFmtId="166" fontId="8" fillId="0" borderId="2" xfId="2" applyNumberFormat="1" applyFont="1" applyBorder="1" applyAlignment="1">
      <alignment vertical="top" wrapText="1"/>
    </xf>
    <xf numFmtId="166" fontId="20" fillId="2" borderId="14" xfId="2" applyNumberFormat="1" applyFont="1" applyFill="1" applyBorder="1" applyAlignment="1">
      <alignment vertical="top" wrapText="1"/>
    </xf>
    <xf numFmtId="166" fontId="20" fillId="2" borderId="36" xfId="2" applyNumberFormat="1" applyFont="1" applyFill="1" applyBorder="1" applyAlignment="1">
      <alignment vertical="top" wrapText="1"/>
    </xf>
    <xf numFmtId="166" fontId="20" fillId="2" borderId="1" xfId="2" applyNumberFormat="1" applyFont="1" applyFill="1" applyBorder="1" applyAlignment="1">
      <alignment vertical="top" wrapText="1"/>
    </xf>
    <xf numFmtId="166" fontId="20" fillId="2" borderId="2" xfId="2" applyNumberFormat="1" applyFont="1" applyFill="1" applyBorder="1" applyAlignment="1">
      <alignment vertical="top" wrapText="1"/>
    </xf>
    <xf numFmtId="166" fontId="20" fillId="2" borderId="3" xfId="2" applyNumberFormat="1" applyFont="1" applyFill="1" applyBorder="1" applyAlignment="1">
      <alignment vertical="top" wrapText="1"/>
    </xf>
    <xf numFmtId="166" fontId="8" fillId="0" borderId="14" xfId="2" applyNumberFormat="1" applyFont="1" applyFill="1" applyBorder="1" applyAlignment="1">
      <alignment vertical="top" wrapText="1"/>
    </xf>
    <xf numFmtId="166" fontId="20" fillId="2" borderId="4" xfId="2" applyNumberFormat="1" applyFont="1" applyFill="1" applyBorder="1" applyAlignment="1">
      <alignment vertical="top" wrapText="1"/>
    </xf>
    <xf numFmtId="0" fontId="22" fillId="2" borderId="36" xfId="0" applyFont="1" applyFill="1" applyBorder="1" applyAlignment="1">
      <alignment wrapText="1"/>
    </xf>
    <xf numFmtId="0" fontId="8" fillId="0" borderId="36" xfId="0" applyFont="1" applyFill="1" applyBorder="1" applyAlignment="1">
      <alignment horizontal="left" vertical="top" wrapText="1"/>
    </xf>
    <xf numFmtId="0" fontId="20" fillId="2" borderId="35" xfId="0" applyFont="1" applyFill="1" applyBorder="1" applyAlignment="1">
      <alignment horizontal="justify" vertical="top" wrapText="1"/>
    </xf>
    <xf numFmtId="0" fontId="8" fillId="0" borderId="44" xfId="0" applyFont="1" applyFill="1" applyBorder="1" applyAlignment="1">
      <alignment wrapText="1"/>
    </xf>
    <xf numFmtId="166" fontId="8" fillId="0" borderId="20" xfId="2" applyNumberFormat="1" applyFont="1" applyFill="1" applyBorder="1" applyAlignment="1">
      <alignment vertical="top" wrapText="1"/>
    </xf>
    <xf numFmtId="166" fontId="8" fillId="0" borderId="19" xfId="2" applyNumberFormat="1" applyFont="1" applyFill="1" applyBorder="1" applyAlignment="1">
      <alignment vertical="top" wrapText="1"/>
    </xf>
    <xf numFmtId="166" fontId="8" fillId="0" borderId="46" xfId="2" applyNumberFormat="1" applyFont="1" applyFill="1" applyBorder="1" applyAlignment="1">
      <alignment vertical="top" wrapText="1"/>
    </xf>
    <xf numFmtId="166" fontId="8" fillId="0" borderId="18" xfId="2" applyNumberFormat="1" applyFont="1" applyFill="1" applyBorder="1" applyAlignment="1">
      <alignment vertical="top" wrapText="1"/>
    </xf>
    <xf numFmtId="0" fontId="22" fillId="2" borderId="37" xfId="0" applyFont="1" applyFill="1" applyBorder="1" applyAlignment="1">
      <alignment wrapText="1"/>
    </xf>
    <xf numFmtId="166" fontId="20" fillId="2" borderId="38" xfId="2" applyNumberFormat="1" applyFont="1" applyFill="1" applyBorder="1" applyAlignment="1">
      <alignment vertical="top" wrapText="1"/>
    </xf>
    <xf numFmtId="166" fontId="20" fillId="2" borderId="10" xfId="2" applyNumberFormat="1" applyFont="1" applyFill="1" applyBorder="1" applyAlignment="1">
      <alignment vertical="top" wrapText="1"/>
    </xf>
    <xf numFmtId="166" fontId="20" fillId="2" borderId="47" xfId="2" applyNumberFormat="1" applyFont="1" applyFill="1" applyBorder="1" applyAlignment="1">
      <alignment vertical="top" wrapText="1"/>
    </xf>
    <xf numFmtId="166" fontId="20" fillId="2" borderId="9" xfId="2" applyNumberFormat="1" applyFont="1" applyFill="1" applyBorder="1" applyAlignment="1">
      <alignment vertical="top" wrapText="1"/>
    </xf>
    <xf numFmtId="0" fontId="8" fillId="0" borderId="21" xfId="0" applyFont="1" applyBorder="1" applyAlignment="1">
      <alignment horizontal="justify" vertical="top"/>
    </xf>
    <xf numFmtId="166" fontId="20" fillId="2" borderId="28" xfId="2" applyNumberFormat="1" applyFont="1" applyFill="1" applyBorder="1" applyAlignment="1">
      <alignment vertical="top" wrapText="1"/>
    </xf>
    <xf numFmtId="166" fontId="20" fillId="2" borderId="8" xfId="2" applyNumberFormat="1" applyFont="1" applyFill="1" applyBorder="1" applyAlignment="1">
      <alignment vertical="top" wrapText="1"/>
    </xf>
    <xf numFmtId="166" fontId="20" fillId="2" borderId="52" xfId="2" applyNumberFormat="1" applyFont="1" applyFill="1" applyBorder="1" applyAlignment="1">
      <alignment vertical="top" wrapText="1"/>
    </xf>
    <xf numFmtId="166" fontId="20" fillId="2" borderId="7" xfId="2" applyNumberFormat="1" applyFont="1" applyFill="1" applyBorder="1" applyAlignment="1">
      <alignment vertical="top" wrapText="1"/>
    </xf>
    <xf numFmtId="0" fontId="8" fillId="0" borderId="0" xfId="0" applyFont="1" applyFill="1" applyBorder="1" applyAlignment="1">
      <alignment horizontal="right"/>
    </xf>
    <xf numFmtId="14" fontId="8" fillId="0" borderId="0" xfId="0" applyNumberFormat="1" applyFont="1" applyFill="1" applyBorder="1" applyAlignment="1">
      <alignment horizontal="justify"/>
    </xf>
    <xf numFmtId="0" fontId="23" fillId="0" borderId="0" xfId="0" applyFont="1" applyBorder="1" applyAlignment="1">
      <alignment wrapText="1"/>
    </xf>
    <xf numFmtId="3" fontId="23" fillId="0" borderId="0" xfId="0" applyNumberFormat="1" applyFont="1" applyFill="1" applyBorder="1" applyAlignment="1" applyProtection="1"/>
    <xf numFmtId="3" fontId="8" fillId="0" borderId="0" xfId="0" applyNumberFormat="1" applyFont="1" applyBorder="1" applyAlignment="1"/>
    <xf numFmtId="0" fontId="14" fillId="0" borderId="0" xfId="0" applyFont="1" applyBorder="1" applyAlignment="1">
      <alignment horizontal="center"/>
    </xf>
    <xf numFmtId="0" fontId="20" fillId="0" borderId="0" xfId="0" applyFont="1" applyFill="1" applyBorder="1" applyAlignment="1">
      <alignment horizontal="center" vertical="top" wrapText="1"/>
    </xf>
    <xf numFmtId="0" fontId="20" fillId="2" borderId="62" xfId="0" applyFont="1" applyFill="1" applyBorder="1" applyAlignment="1">
      <alignment horizontal="center" vertical="top" wrapText="1"/>
    </xf>
    <xf numFmtId="0" fontId="20" fillId="0" borderId="0" xfId="0" applyFont="1" applyFill="1" applyBorder="1" applyAlignment="1">
      <alignment horizontal="center" vertical="center" wrapText="1"/>
    </xf>
    <xf numFmtId="168" fontId="20" fillId="2" borderId="49" xfId="0" applyNumberFormat="1" applyFont="1" applyFill="1" applyBorder="1" applyAlignment="1">
      <alignment horizontal="center" vertical="top" wrapText="1"/>
    </xf>
    <xf numFmtId="166" fontId="8" fillId="0" borderId="42" xfId="2" applyNumberFormat="1" applyFont="1" applyBorder="1" applyAlignment="1">
      <alignment vertical="top" wrapText="1"/>
    </xf>
    <xf numFmtId="166" fontId="8" fillId="0" borderId="48" xfId="2" applyNumberFormat="1" applyFont="1" applyBorder="1" applyAlignment="1">
      <alignment vertical="top" wrapText="1"/>
    </xf>
    <xf numFmtId="166" fontId="8" fillId="0" borderId="60" xfId="2" applyNumberFormat="1" applyFont="1" applyBorder="1" applyAlignment="1">
      <alignment vertical="top" wrapText="1"/>
    </xf>
    <xf numFmtId="166" fontId="8" fillId="0" borderId="0" xfId="2" applyNumberFormat="1" applyFont="1" applyBorder="1" applyAlignment="1">
      <alignment vertical="top" wrapText="1"/>
    </xf>
    <xf numFmtId="166" fontId="8" fillId="0" borderId="12" xfId="2" applyNumberFormat="1" applyFont="1" applyBorder="1" applyAlignment="1">
      <alignment vertical="top" wrapText="1"/>
    </xf>
    <xf numFmtId="169" fontId="8" fillId="0" borderId="17" xfId="0" applyNumberFormat="1" applyFont="1" applyFill="1" applyBorder="1"/>
    <xf numFmtId="166" fontId="8" fillId="0" borderId="0" xfId="2" quotePrefix="1" applyNumberFormat="1" applyFont="1" applyBorder="1" applyAlignment="1">
      <alignment horizontal="left" vertical="top" wrapText="1"/>
    </xf>
    <xf numFmtId="166" fontId="8" fillId="0" borderId="12" xfId="2" applyNumberFormat="1" applyFont="1" applyFill="1" applyBorder="1" applyAlignment="1">
      <alignment vertical="top" wrapText="1"/>
    </xf>
    <xf numFmtId="166" fontId="8" fillId="0" borderId="0" xfId="2" applyNumberFormat="1" applyFont="1" applyFill="1" applyBorder="1" applyAlignment="1">
      <alignment vertical="top" wrapText="1"/>
    </xf>
    <xf numFmtId="0" fontId="8" fillId="0" borderId="44" xfId="0" quotePrefix="1" applyFont="1" applyFill="1" applyBorder="1" applyAlignment="1">
      <alignment horizontal="left" vertical="top" wrapText="1"/>
    </xf>
    <xf numFmtId="166" fontId="8" fillId="0" borderId="61" xfId="2" applyNumberFormat="1" applyFont="1" applyFill="1" applyBorder="1" applyAlignment="1">
      <alignment vertical="top" wrapText="1"/>
    </xf>
    <xf numFmtId="0" fontId="8" fillId="0" borderId="44" xfId="0" applyFont="1" applyFill="1" applyBorder="1" applyAlignment="1">
      <alignment vertical="top" wrapText="1"/>
    </xf>
    <xf numFmtId="166" fontId="20" fillId="2" borderId="13" xfId="2" applyNumberFormat="1" applyFont="1" applyFill="1" applyBorder="1" applyAlignment="1">
      <alignment vertical="top" wrapText="1"/>
    </xf>
    <xf numFmtId="166" fontId="20" fillId="0" borderId="0" xfId="2" applyNumberFormat="1" applyFont="1" applyFill="1" applyBorder="1" applyAlignment="1">
      <alignment vertical="top" wrapText="1"/>
    </xf>
    <xf numFmtId="0" fontId="8" fillId="0" borderId="0" xfId="0" applyFont="1" applyBorder="1" applyAlignment="1">
      <alignment horizontal="justify" vertical="top"/>
    </xf>
    <xf numFmtId="0" fontId="8" fillId="0" borderId="0" xfId="0" quotePrefix="1" applyFont="1" applyBorder="1" applyAlignment="1">
      <alignment horizontal="left" vertical="top"/>
    </xf>
    <xf numFmtId="0" fontId="20" fillId="2" borderId="15" xfId="0" applyFont="1" applyFill="1" applyBorder="1" applyAlignment="1">
      <alignment horizontal="justify" vertical="top" wrapText="1"/>
    </xf>
    <xf numFmtId="0" fontId="22" fillId="2" borderId="21" xfId="0" applyFont="1" applyFill="1" applyBorder="1" applyAlignment="1">
      <alignment vertical="top" wrapText="1"/>
    </xf>
    <xf numFmtId="166" fontId="20" fillId="2" borderId="7" xfId="2" applyNumberFormat="1" applyFont="1" applyFill="1" applyBorder="1" applyAlignment="1">
      <alignment horizontal="right" vertical="top" wrapText="1"/>
    </xf>
    <xf numFmtId="166" fontId="20" fillId="2" borderId="8" xfId="2" applyNumberFormat="1" applyFont="1" applyFill="1" applyBorder="1" applyAlignment="1">
      <alignment horizontal="right" vertical="top" wrapText="1"/>
    </xf>
    <xf numFmtId="166" fontId="8" fillId="0" borderId="0" xfId="0" applyNumberFormat="1" applyFont="1" applyFill="1" applyBorder="1" applyAlignment="1">
      <alignment horizontal="justify"/>
    </xf>
    <xf numFmtId="0" fontId="24" fillId="2" borderId="40" xfId="0" applyFont="1" applyFill="1" applyBorder="1" applyAlignment="1">
      <alignment horizontal="center"/>
    </xf>
    <xf numFmtId="0" fontId="24" fillId="2" borderId="40" xfId="0" applyFont="1" applyFill="1" applyBorder="1" applyAlignment="1"/>
    <xf numFmtId="0" fontId="25" fillId="2" borderId="40" xfId="0" applyFont="1" applyFill="1" applyBorder="1" applyAlignment="1">
      <alignment horizontal="center"/>
    </xf>
    <xf numFmtId="0" fontId="25" fillId="2" borderId="40" xfId="0" applyFont="1" applyFill="1" applyBorder="1"/>
    <xf numFmtId="0" fontId="11" fillId="0" borderId="40" xfId="0" applyFont="1" applyBorder="1"/>
    <xf numFmtId="0" fontId="24" fillId="2" borderId="40" xfId="0" applyFont="1" applyFill="1" applyBorder="1" applyAlignment="1">
      <alignment horizontal="center" vertical="top" wrapText="1"/>
    </xf>
    <xf numFmtId="0" fontId="24" fillId="2" borderId="40" xfId="0" applyFont="1" applyFill="1" applyBorder="1" applyAlignment="1">
      <alignment vertical="top" wrapText="1"/>
    </xf>
    <xf numFmtId="0" fontId="25" fillId="2" borderId="40" xfId="0" applyFont="1" applyFill="1" applyBorder="1" applyAlignment="1">
      <alignment horizontal="center" vertical="top" wrapText="1"/>
    </xf>
    <xf numFmtId="166" fontId="25" fillId="2" borderId="40" xfId="2" applyNumberFormat="1" applyFont="1" applyFill="1" applyBorder="1" applyAlignment="1">
      <alignment vertical="top" wrapText="1"/>
    </xf>
    <xf numFmtId="0" fontId="8" fillId="0" borderId="0" xfId="0" applyFont="1" applyAlignment="1">
      <alignment horizontal="right"/>
    </xf>
    <xf numFmtId="14" fontId="8" fillId="0" borderId="0" xfId="0" applyNumberFormat="1" applyFont="1" applyAlignment="1">
      <alignment horizontal="right"/>
    </xf>
    <xf numFmtId="166" fontId="11" fillId="0" borderId="40" xfId="2" applyNumberFormat="1" applyFont="1" applyBorder="1" applyAlignment="1">
      <alignment horizontal="center"/>
    </xf>
    <xf numFmtId="9" fontId="11" fillId="0" borderId="40" xfId="3" applyFont="1" applyBorder="1" applyAlignment="1">
      <alignment horizontal="center"/>
    </xf>
    <xf numFmtId="170" fontId="11" fillId="0" borderId="40" xfId="2" quotePrefix="1" applyNumberFormat="1" applyFont="1" applyBorder="1" applyAlignment="1">
      <alignment horizontal="left"/>
    </xf>
    <xf numFmtId="166" fontId="11" fillId="0" borderId="40" xfId="2" applyNumberFormat="1" applyFont="1" applyBorder="1"/>
    <xf numFmtId="165" fontId="11" fillId="0" borderId="40" xfId="3" applyNumberFormat="1" applyFont="1" applyBorder="1" applyAlignment="1">
      <alignment horizontal="center"/>
    </xf>
    <xf numFmtId="0" fontId="11" fillId="0" borderId="0" xfId="0" applyFont="1" applyBorder="1" applyAlignment="1">
      <alignment horizontal="center"/>
    </xf>
    <xf numFmtId="0" fontId="11" fillId="0" borderId="0" xfId="0" quotePrefix="1" applyFont="1" applyBorder="1" applyAlignment="1">
      <alignment horizontal="center"/>
    </xf>
    <xf numFmtId="166" fontId="11" fillId="0" borderId="0" xfId="2" applyNumberFormat="1" applyFont="1" applyBorder="1" applyAlignment="1">
      <alignment horizontal="center"/>
    </xf>
    <xf numFmtId="0" fontId="11" fillId="0" borderId="0" xfId="0" applyFont="1" applyBorder="1" applyAlignment="1">
      <alignment horizontal="justify"/>
    </xf>
    <xf numFmtId="170" fontId="11" fillId="0" borderId="40" xfId="2" applyNumberFormat="1" applyFont="1" applyBorder="1"/>
    <xf numFmtId="0" fontId="8" fillId="0" borderId="40" xfId="0" applyFont="1" applyBorder="1"/>
    <xf numFmtId="0" fontId="8" fillId="0" borderId="40" xfId="0" applyFont="1" applyBorder="1" applyAlignment="1">
      <alignment horizontal="center"/>
    </xf>
    <xf numFmtId="0" fontId="8" fillId="0" borderId="40" xfId="0" quotePrefix="1" applyFont="1" applyBorder="1" applyAlignment="1">
      <alignment horizontal="left"/>
    </xf>
    <xf numFmtId="9" fontId="8" fillId="0" borderId="0" xfId="3" applyFont="1"/>
    <xf numFmtId="0" fontId="8" fillId="0" borderId="0" xfId="0" applyFont="1" applyAlignment="1">
      <alignment horizontal="center"/>
    </xf>
    <xf numFmtId="0" fontId="8" fillId="0" borderId="40" xfId="0" applyFont="1" applyFill="1" applyBorder="1"/>
    <xf numFmtId="165" fontId="8" fillId="0" borderId="40" xfId="0" applyNumberFormat="1" applyFont="1" applyBorder="1"/>
    <xf numFmtId="0" fontId="8" fillId="2" borderId="42" xfId="0" applyFont="1" applyFill="1" applyBorder="1" applyAlignment="1">
      <alignment horizontal="right"/>
    </xf>
    <xf numFmtId="0" fontId="20" fillId="2" borderId="2" xfId="0" applyFont="1" applyFill="1" applyBorder="1" applyAlignment="1">
      <alignment horizontal="right" vertical="top" wrapText="1"/>
    </xf>
    <xf numFmtId="167" fontId="8" fillId="0" borderId="40" xfId="2" applyNumberFormat="1" applyFont="1" applyFill="1" applyBorder="1" applyAlignment="1">
      <alignment horizontal="justify" vertical="top" wrapText="1"/>
    </xf>
    <xf numFmtId="0" fontId="20" fillId="2" borderId="33" xfId="0" applyFont="1" applyFill="1" applyBorder="1" applyAlignment="1">
      <alignment horizontal="right" vertical="top" wrapText="1"/>
    </xf>
    <xf numFmtId="167" fontId="8" fillId="0" borderId="41" xfId="2" applyNumberFormat="1" applyFont="1" applyFill="1" applyBorder="1" applyAlignment="1">
      <alignment horizontal="justify" vertical="top" wrapText="1"/>
    </xf>
    <xf numFmtId="166" fontId="2" fillId="0" borderId="0" xfId="2" quotePrefix="1" applyNumberFormat="1" applyFont="1" applyAlignment="1">
      <alignment horizontal="left" vertical="top"/>
    </xf>
    <xf numFmtId="165" fontId="8" fillId="0" borderId="0" xfId="0" applyNumberFormat="1" applyFont="1"/>
    <xf numFmtId="0" fontId="12" fillId="3" borderId="15" xfId="0" applyFont="1" applyFill="1" applyBorder="1"/>
    <xf numFmtId="0" fontId="12" fillId="3" borderId="0" xfId="0" applyFont="1" applyFill="1" applyBorder="1"/>
    <xf numFmtId="0" fontId="3" fillId="0" borderId="30" xfId="1" quotePrefix="1" applyBorder="1" applyAlignment="1" applyProtection="1"/>
    <xf numFmtId="0" fontId="27" fillId="0" borderId="0" xfId="0" applyFont="1"/>
    <xf numFmtId="0" fontId="11" fillId="0" borderId="0" xfId="0" applyFont="1" applyFill="1" applyBorder="1" applyAlignment="1">
      <alignment horizontal="justify"/>
    </xf>
    <xf numFmtId="0" fontId="3" fillId="3" borderId="30" xfId="1" applyFill="1" applyBorder="1" applyAlignment="1" applyProtection="1">
      <alignment horizontal="left" vertical="top" wrapText="1"/>
    </xf>
    <xf numFmtId="0" fontId="3" fillId="3" borderId="30" xfId="1" quotePrefix="1" applyFill="1" applyBorder="1" applyAlignment="1" applyProtection="1">
      <alignment horizontal="left" vertical="center" wrapText="1"/>
    </xf>
    <xf numFmtId="166" fontId="11" fillId="0" borderId="0" xfId="2" applyNumberFormat="1" applyFont="1" applyBorder="1"/>
    <xf numFmtId="9" fontId="11" fillId="0" borderId="0" xfId="3" applyFont="1" applyBorder="1" applyAlignment="1">
      <alignment horizontal="center"/>
    </xf>
    <xf numFmtId="0" fontId="28" fillId="0" borderId="0" xfId="0" applyFont="1"/>
    <xf numFmtId="0" fontId="11" fillId="0" borderId="40" xfId="0" quotePrefix="1" applyFont="1" applyBorder="1" applyAlignment="1">
      <alignment horizontal="left"/>
    </xf>
    <xf numFmtId="0" fontId="11" fillId="0" borderId="40" xfId="0" applyFont="1" applyFill="1" applyBorder="1" applyAlignment="1">
      <alignment horizontal="left"/>
    </xf>
    <xf numFmtId="9" fontId="11" fillId="0" borderId="40" xfId="3" applyFont="1" applyBorder="1"/>
    <xf numFmtId="166" fontId="11" fillId="0" borderId="40" xfId="2" applyNumberFormat="1" applyFont="1" applyFill="1" applyBorder="1"/>
    <xf numFmtId="165" fontId="11" fillId="0" borderId="40" xfId="3" applyNumberFormat="1" applyFont="1" applyBorder="1"/>
    <xf numFmtId="0" fontId="10" fillId="4" borderId="40" xfId="0" applyFont="1" applyFill="1" applyBorder="1" applyAlignment="1">
      <alignment horizontal="center" vertical="center"/>
    </xf>
    <xf numFmtId="0" fontId="8" fillId="0" borderId="0" xfId="0" applyFont="1" applyBorder="1" applyAlignment="1">
      <alignment horizontal="justify" wrapText="1"/>
    </xf>
    <xf numFmtId="0" fontId="8" fillId="0" borderId="0" xfId="0" applyFont="1" applyBorder="1" applyAlignment="1">
      <alignment vertical="top" wrapText="1"/>
    </xf>
    <xf numFmtId="0" fontId="12" fillId="0" borderId="0" xfId="0" quotePrefix="1" applyFont="1" applyAlignment="1">
      <alignment horizontal="center"/>
    </xf>
    <xf numFmtId="49" fontId="11" fillId="0" borderId="0" xfId="3" applyNumberFormat="1" applyFont="1" applyAlignment="1">
      <alignment vertical="top" wrapText="1"/>
    </xf>
    <xf numFmtId="167" fontId="8" fillId="0" borderId="0" xfId="2" applyNumberFormat="1" applyFont="1" applyFill="1" applyBorder="1" applyAlignment="1">
      <alignment horizontal="justify" vertical="top" wrapText="1"/>
    </xf>
    <xf numFmtId="0" fontId="8" fillId="0" borderId="4" xfId="0" applyFont="1" applyFill="1" applyBorder="1" applyAlignment="1">
      <alignment horizontal="left" vertical="top" wrapText="1"/>
    </xf>
    <xf numFmtId="0" fontId="8" fillId="0" borderId="4" xfId="0" quotePrefix="1" applyFont="1" applyFill="1" applyBorder="1" applyAlignment="1">
      <alignment horizontal="left" vertical="top" wrapText="1"/>
    </xf>
    <xf numFmtId="0" fontId="8" fillId="0" borderId="55" xfId="0" quotePrefix="1" applyFont="1" applyFill="1" applyBorder="1" applyAlignment="1">
      <alignment horizontal="left" vertical="top" wrapText="1"/>
    </xf>
    <xf numFmtId="167" fontId="8" fillId="0" borderId="2" xfId="2" applyNumberFormat="1" applyFont="1" applyFill="1" applyBorder="1" applyAlignment="1">
      <alignment horizontal="justify" vertical="top" wrapText="1"/>
    </xf>
    <xf numFmtId="167" fontId="8" fillId="0" borderId="33" xfId="2" applyNumberFormat="1" applyFont="1" applyFill="1" applyBorder="1" applyAlignment="1">
      <alignment horizontal="justify" vertical="top" wrapText="1"/>
    </xf>
    <xf numFmtId="0" fontId="3" fillId="3" borderId="30" xfId="1" applyFill="1" applyBorder="1" applyAlignment="1" applyProtection="1">
      <alignment horizontal="left" vertical="center" wrapText="1" indent="1"/>
    </xf>
    <xf numFmtId="0" fontId="11" fillId="0" borderId="0" xfId="0" applyFont="1"/>
    <xf numFmtId="0" fontId="4" fillId="3" borderId="30" xfId="0" quotePrefix="1" applyFont="1" applyFill="1" applyBorder="1" applyAlignment="1">
      <alignment horizontal="justify" vertical="center" wrapText="1"/>
    </xf>
    <xf numFmtId="0" fontId="4" fillId="3" borderId="30" xfId="0" quotePrefix="1" applyFont="1" applyFill="1" applyBorder="1" applyAlignment="1">
      <alignment horizontal="justify" vertical="top" wrapText="1"/>
    </xf>
    <xf numFmtId="0" fontId="2" fillId="0" borderId="0" xfId="0" applyFont="1"/>
    <xf numFmtId="0" fontId="2" fillId="0" borderId="0" xfId="0" applyFont="1" applyAlignment="1">
      <alignment vertical="top"/>
    </xf>
    <xf numFmtId="0" fontId="2" fillId="0" borderId="40" xfId="0" applyFont="1" applyBorder="1" applyAlignment="1">
      <alignment horizontal="center" vertical="top" wrapText="1"/>
    </xf>
    <xf numFmtId="166" fontId="2" fillId="0" borderId="40" xfId="2" applyNumberFormat="1" applyFont="1" applyBorder="1" applyAlignment="1">
      <alignment horizontal="center" vertical="top" wrapText="1"/>
    </xf>
    <xf numFmtId="171" fontId="2" fillId="6" borderId="40" xfId="2" applyNumberFormat="1" applyFont="1" applyFill="1" applyBorder="1" applyAlignment="1">
      <alignment horizontal="center" vertical="top" wrapText="1"/>
    </xf>
    <xf numFmtId="0" fontId="2" fillId="7" borderId="40" xfId="0" applyFont="1" applyFill="1" applyBorder="1" applyAlignment="1">
      <alignment horizontal="center" vertical="top" wrapText="1"/>
    </xf>
    <xf numFmtId="0" fontId="2" fillId="0" borderId="40" xfId="0" applyFont="1" applyBorder="1"/>
    <xf numFmtId="166" fontId="2" fillId="0" borderId="40" xfId="2" applyNumberFormat="1" applyFont="1" applyBorder="1"/>
    <xf numFmtId="166" fontId="2" fillId="0" borderId="40" xfId="0" applyNumberFormat="1" applyFont="1" applyBorder="1"/>
    <xf numFmtId="166" fontId="2" fillId="6" borderId="40" xfId="2" applyNumberFormat="1" applyFont="1" applyFill="1" applyBorder="1"/>
    <xf numFmtId="166" fontId="2" fillId="7" borderId="40" xfId="2" applyNumberFormat="1" applyFont="1" applyFill="1" applyBorder="1"/>
    <xf numFmtId="166" fontId="2" fillId="0" borderId="0" xfId="2" applyNumberFormat="1" applyFont="1"/>
    <xf numFmtId="0" fontId="2" fillId="0" borderId="0" xfId="0" applyFont="1" applyAlignment="1"/>
    <xf numFmtId="166" fontId="29" fillId="0" borderId="2" xfId="2" applyNumberFormat="1" applyFont="1" applyFill="1" applyBorder="1" applyAlignment="1">
      <alignment vertical="top" wrapText="1"/>
    </xf>
    <xf numFmtId="166" fontId="8" fillId="0" borderId="2" xfId="2" applyNumberFormat="1" applyFont="1" applyFill="1" applyBorder="1" applyAlignment="1">
      <alignment horizontal="center" vertical="top" wrapText="1"/>
    </xf>
    <xf numFmtId="166" fontId="8" fillId="0" borderId="14" xfId="2" applyNumberFormat="1" applyFont="1" applyFill="1" applyBorder="1" applyAlignment="1">
      <alignment horizontal="center" vertical="top" wrapText="1"/>
    </xf>
    <xf numFmtId="166" fontId="8" fillId="0" borderId="14" xfId="2" applyNumberFormat="1" applyFont="1" applyBorder="1" applyAlignment="1">
      <alignment horizontal="center" vertical="top" wrapText="1"/>
    </xf>
    <xf numFmtId="166" fontId="8" fillId="0" borderId="2" xfId="2" applyNumberFormat="1" applyFont="1" applyBorder="1" applyAlignment="1">
      <alignment horizontal="center" vertical="top" wrapText="1"/>
    </xf>
    <xf numFmtId="0" fontId="8" fillId="0" borderId="0" xfId="0" applyFont="1" applyBorder="1" applyAlignment="1">
      <alignment vertical="top"/>
    </xf>
    <xf numFmtId="0" fontId="14" fillId="0" borderId="0" xfId="0" applyFont="1" applyBorder="1" applyAlignment="1">
      <alignment horizontal="center" vertical="center"/>
    </xf>
    <xf numFmtId="0" fontId="8" fillId="0" borderId="0" xfId="0" applyFont="1" applyBorder="1" applyAlignment="1">
      <alignment horizontal="justify" vertical="center"/>
    </xf>
    <xf numFmtId="9" fontId="8" fillId="0" borderId="0" xfId="3" applyFont="1" applyBorder="1" applyAlignment="1">
      <alignment vertical="center" wrapText="1"/>
    </xf>
    <xf numFmtId="9" fontId="8" fillId="0" borderId="0" xfId="3" applyFont="1" applyBorder="1" applyAlignment="1">
      <alignment horizontal="justify" vertical="center"/>
    </xf>
    <xf numFmtId="3" fontId="8" fillId="0" borderId="0" xfId="0" applyNumberFormat="1" applyFont="1" applyBorder="1" applyAlignment="1">
      <alignment vertical="center"/>
    </xf>
    <xf numFmtId="0" fontId="8" fillId="0" borderId="39" xfId="0" applyFont="1" applyFill="1" applyBorder="1" applyAlignment="1">
      <alignment horizontal="left" vertical="center" wrapText="1"/>
    </xf>
    <xf numFmtId="0" fontId="8" fillId="0" borderId="36" xfId="0" applyFont="1" applyFill="1" applyBorder="1" applyAlignment="1">
      <alignment horizontal="left" vertical="center" wrapText="1"/>
    </xf>
    <xf numFmtId="0" fontId="8" fillId="0" borderId="30" xfId="0" applyFont="1" applyFill="1" applyBorder="1" applyAlignment="1">
      <alignment horizontal="left" vertical="center" wrapText="1"/>
    </xf>
    <xf numFmtId="9" fontId="8" fillId="0" borderId="0" xfId="3" applyFont="1" applyFill="1" applyBorder="1" applyAlignment="1">
      <alignment horizontal="right" vertical="top" wrapText="1"/>
    </xf>
    <xf numFmtId="0" fontId="8" fillId="0" borderId="68" xfId="0" applyFont="1" applyFill="1" applyBorder="1" applyAlignment="1">
      <alignment vertical="top" wrapText="1"/>
    </xf>
    <xf numFmtId="165" fontId="3" fillId="2" borderId="11" xfId="1" applyNumberFormat="1" applyFill="1" applyBorder="1" applyAlignment="1" applyProtection="1">
      <alignment vertical="center"/>
    </xf>
    <xf numFmtId="165" fontId="3" fillId="2" borderId="13" xfId="1" applyNumberFormat="1" applyFill="1" applyBorder="1" applyAlignment="1" applyProtection="1">
      <alignment vertical="center"/>
    </xf>
    <xf numFmtId="170" fontId="11" fillId="0" borderId="0" xfId="2" quotePrefix="1" applyNumberFormat="1" applyFont="1" applyBorder="1" applyAlignment="1">
      <alignment horizontal="left"/>
    </xf>
    <xf numFmtId="166" fontId="8" fillId="0" borderId="0" xfId="0" applyNumberFormat="1" applyFont="1" applyAlignment="1">
      <alignment vertical="top" wrapText="1"/>
    </xf>
    <xf numFmtId="166" fontId="8" fillId="0" borderId="0" xfId="2" applyNumberFormat="1" applyFont="1" applyAlignment="1">
      <alignment vertical="top" wrapText="1"/>
    </xf>
    <xf numFmtId="9" fontId="8" fillId="0" borderId="0" xfId="3" applyFont="1" applyFill="1" applyBorder="1" applyAlignment="1">
      <alignment horizontal="justify" vertical="center"/>
    </xf>
    <xf numFmtId="167" fontId="8" fillId="8" borderId="2" xfId="2" applyNumberFormat="1" applyFont="1" applyFill="1" applyBorder="1" applyAlignment="1">
      <alignment horizontal="justify" vertical="top" wrapText="1"/>
    </xf>
    <xf numFmtId="167" fontId="8" fillId="8" borderId="40" xfId="2" applyNumberFormat="1" applyFont="1" applyFill="1" applyBorder="1" applyAlignment="1">
      <alignment horizontal="justify" vertical="top" wrapText="1"/>
    </xf>
    <xf numFmtId="0" fontId="2" fillId="0" borderId="0" xfId="0" applyFont="1" applyAlignment="1">
      <alignment horizontal="center" vertical="center"/>
    </xf>
    <xf numFmtId="168" fontId="20" fillId="2" borderId="31" xfId="0" applyNumberFormat="1" applyFont="1" applyFill="1" applyBorder="1" applyAlignment="1">
      <alignment horizontal="center" vertical="top" wrapText="1"/>
    </xf>
    <xf numFmtId="166" fontId="8" fillId="0" borderId="60" xfId="2" applyNumberFormat="1" applyFont="1" applyFill="1" applyBorder="1" applyAlignment="1">
      <alignment vertical="top" wrapText="1"/>
    </xf>
    <xf numFmtId="165" fontId="8" fillId="0" borderId="0" xfId="3" applyNumberFormat="1" applyFont="1"/>
    <xf numFmtId="166" fontId="8" fillId="0" borderId="48" xfId="2" applyNumberFormat="1" applyFont="1" applyFill="1" applyBorder="1" applyAlignment="1">
      <alignment vertical="top" wrapText="1"/>
    </xf>
    <xf numFmtId="166" fontId="8" fillId="0" borderId="42" xfId="2" applyNumberFormat="1" applyFont="1" applyFill="1" applyBorder="1" applyAlignment="1">
      <alignment vertical="top" wrapText="1"/>
    </xf>
    <xf numFmtId="166" fontId="8" fillId="0" borderId="76" xfId="2" applyNumberFormat="1" applyFont="1" applyFill="1" applyBorder="1" applyAlignment="1">
      <alignment vertical="top" wrapText="1"/>
    </xf>
    <xf numFmtId="0" fontId="2" fillId="0" borderId="0" xfId="0" applyFont="1" applyBorder="1" applyAlignment="1">
      <alignment vertical="top"/>
    </xf>
    <xf numFmtId="0" fontId="2" fillId="0" borderId="0" xfId="0" applyFont="1" applyBorder="1"/>
    <xf numFmtId="166" fontId="8" fillId="0" borderId="27" xfId="2" applyNumberFormat="1" applyFont="1" applyFill="1" applyBorder="1" applyAlignment="1">
      <alignment vertical="top" wrapText="1"/>
    </xf>
    <xf numFmtId="166" fontId="8" fillId="0" borderId="0" xfId="3" applyNumberFormat="1" applyFont="1" applyFill="1" applyBorder="1" applyAlignment="1">
      <alignment horizontal="right" vertical="top" wrapText="1"/>
    </xf>
    <xf numFmtId="170" fontId="11" fillId="0" borderId="0" xfId="2" quotePrefix="1" applyNumberFormat="1" applyFont="1" applyBorder="1" applyAlignment="1">
      <alignment horizontal="left" vertical="center"/>
    </xf>
    <xf numFmtId="165" fontId="11" fillId="0" borderId="0" xfId="3" applyNumberFormat="1" applyFont="1" applyBorder="1" applyAlignment="1">
      <alignment horizontal="center"/>
    </xf>
    <xf numFmtId="166" fontId="20" fillId="2" borderId="28" xfId="2" applyNumberFormat="1" applyFont="1" applyFill="1" applyBorder="1" applyAlignment="1">
      <alignment horizontal="right" vertical="top" wrapText="1"/>
    </xf>
    <xf numFmtId="165" fontId="2" fillId="0" borderId="40" xfId="3" applyNumberFormat="1" applyFont="1" applyBorder="1"/>
    <xf numFmtId="0" fontId="8" fillId="0" borderId="0" xfId="0" applyFont="1" applyAlignment="1">
      <alignment horizontal="left" vertical="top" wrapText="1"/>
    </xf>
    <xf numFmtId="166" fontId="12" fillId="0" borderId="2" xfId="2" applyNumberFormat="1" applyFont="1" applyFill="1" applyBorder="1" applyAlignment="1">
      <alignment vertical="top" wrapText="1"/>
    </xf>
    <xf numFmtId="166" fontId="12" fillId="0" borderId="2" xfId="2" applyNumberFormat="1" applyFont="1" applyBorder="1" applyAlignment="1">
      <alignment vertical="top" wrapText="1"/>
    </xf>
    <xf numFmtId="172" fontId="8" fillId="0" borderId="3" xfId="2" applyNumberFormat="1" applyFont="1" applyFill="1" applyBorder="1" applyAlignment="1">
      <alignment horizontal="center" vertical="top" wrapText="1"/>
    </xf>
    <xf numFmtId="172" fontId="8" fillId="8" borderId="3" xfId="2" applyNumberFormat="1" applyFont="1" applyFill="1" applyBorder="1" applyAlignment="1">
      <alignment horizontal="center" vertical="top" wrapText="1"/>
    </xf>
    <xf numFmtId="172" fontId="8" fillId="0" borderId="34" xfId="2" applyNumberFormat="1" applyFont="1" applyFill="1" applyBorder="1" applyAlignment="1">
      <alignment horizontal="center" vertical="top" wrapText="1"/>
    </xf>
    <xf numFmtId="0" fontId="20" fillId="2" borderId="25" xfId="0" applyFont="1" applyFill="1" applyBorder="1" applyAlignment="1">
      <alignment horizontal="right" vertical="top" wrapText="1"/>
    </xf>
    <xf numFmtId="0" fontId="8" fillId="0" borderId="45" xfId="0" applyFont="1" applyFill="1" applyBorder="1" applyAlignment="1">
      <alignment horizontal="left" vertical="top" wrapText="1"/>
    </xf>
    <xf numFmtId="167" fontId="8" fillId="0" borderId="25" xfId="2" applyNumberFormat="1" applyFont="1" applyFill="1" applyBorder="1" applyAlignment="1">
      <alignment horizontal="justify" vertical="top" wrapText="1"/>
    </xf>
    <xf numFmtId="167" fontId="8" fillId="0" borderId="65" xfId="2" applyNumberFormat="1" applyFont="1" applyFill="1" applyBorder="1" applyAlignment="1">
      <alignment horizontal="justify" vertical="top" wrapText="1"/>
    </xf>
    <xf numFmtId="172" fontId="8" fillId="0" borderId="26" xfId="2" applyNumberFormat="1" applyFont="1" applyFill="1" applyBorder="1" applyAlignment="1">
      <alignment horizontal="center" vertical="top" wrapText="1"/>
    </xf>
    <xf numFmtId="165" fontId="8" fillId="2" borderId="33" xfId="3" applyNumberFormat="1" applyFont="1" applyFill="1" applyBorder="1" applyAlignment="1">
      <alignment horizontal="right"/>
    </xf>
    <xf numFmtId="3" fontId="2" fillId="0" borderId="0" xfId="0" applyNumberFormat="1" applyFont="1"/>
    <xf numFmtId="169" fontId="8" fillId="0" borderId="42" xfId="2" applyNumberFormat="1" applyFont="1" applyBorder="1" applyAlignment="1">
      <alignment vertical="top" wrapText="1"/>
    </xf>
    <xf numFmtId="169" fontId="8" fillId="0" borderId="48" xfId="2" applyNumberFormat="1" applyFont="1" applyBorder="1" applyAlignment="1">
      <alignment vertical="top" wrapText="1"/>
    </xf>
    <xf numFmtId="169" fontId="8" fillId="0" borderId="2" xfId="2" applyNumberFormat="1" applyFont="1" applyBorder="1" applyAlignment="1">
      <alignment vertical="top" wrapText="1"/>
    </xf>
    <xf numFmtId="169" fontId="8" fillId="0" borderId="3" xfId="2" applyNumberFormat="1" applyFont="1" applyBorder="1" applyAlignment="1">
      <alignment vertical="top" wrapText="1"/>
    </xf>
    <xf numFmtId="169" fontId="8" fillId="0" borderId="2" xfId="2" applyNumberFormat="1" applyFont="1" applyFill="1" applyBorder="1" applyAlignment="1">
      <alignment vertical="top" wrapText="1"/>
    </xf>
    <xf numFmtId="169" fontId="8" fillId="0" borderId="3" xfId="2" applyNumberFormat="1" applyFont="1" applyFill="1" applyBorder="1" applyAlignment="1">
      <alignment vertical="top" wrapText="1"/>
    </xf>
    <xf numFmtId="169" fontId="8" fillId="0" borderId="18" xfId="2" applyNumberFormat="1" applyFont="1" applyFill="1" applyBorder="1" applyAlignment="1">
      <alignment vertical="top" wrapText="1"/>
    </xf>
    <xf numFmtId="169" fontId="8" fillId="0" borderId="19" xfId="2" applyNumberFormat="1" applyFont="1" applyFill="1" applyBorder="1" applyAlignment="1">
      <alignment vertical="top" wrapText="1"/>
    </xf>
    <xf numFmtId="169" fontId="8" fillId="0" borderId="65" xfId="2" applyNumberFormat="1" applyFont="1" applyFill="1" applyBorder="1" applyAlignment="1">
      <alignment horizontal="center" vertical="top" wrapText="1"/>
    </xf>
    <xf numFmtId="169" fontId="8" fillId="0" borderId="40" xfId="2" applyNumberFormat="1" applyFont="1" applyFill="1" applyBorder="1" applyAlignment="1">
      <alignment horizontal="center" vertical="top" wrapText="1"/>
    </xf>
    <xf numFmtId="169" fontId="8" fillId="8" borderId="40" xfId="2" applyNumberFormat="1" applyFont="1" applyFill="1" applyBorder="1" applyAlignment="1">
      <alignment horizontal="center" vertical="top" wrapText="1"/>
    </xf>
    <xf numFmtId="169" fontId="8" fillId="0" borderId="41" xfId="2" applyNumberFormat="1" applyFont="1" applyFill="1" applyBorder="1" applyAlignment="1">
      <alignment horizontal="center" vertical="top" wrapText="1"/>
    </xf>
    <xf numFmtId="173" fontId="8" fillId="0" borderId="26" xfId="2" applyNumberFormat="1" applyFont="1" applyFill="1" applyBorder="1" applyAlignment="1">
      <alignment horizontal="center" vertical="top" wrapText="1"/>
    </xf>
    <xf numFmtId="173" fontId="8" fillId="0" borderId="3" xfId="2" applyNumberFormat="1" applyFont="1" applyFill="1" applyBorder="1" applyAlignment="1">
      <alignment horizontal="center" vertical="top" wrapText="1"/>
    </xf>
    <xf numFmtId="173" fontId="8" fillId="8" borderId="3" xfId="2" applyNumberFormat="1" applyFont="1" applyFill="1" applyBorder="1" applyAlignment="1">
      <alignment horizontal="center" vertical="top" wrapText="1"/>
    </xf>
    <xf numFmtId="173" fontId="8" fillId="0" borderId="34" xfId="2" applyNumberFormat="1" applyFont="1" applyFill="1" applyBorder="1" applyAlignment="1">
      <alignment horizontal="center" vertical="top" wrapText="1"/>
    </xf>
    <xf numFmtId="169" fontId="8" fillId="0" borderId="33" xfId="2" applyNumberFormat="1" applyFont="1" applyBorder="1" applyAlignment="1">
      <alignment vertical="top" wrapText="1"/>
    </xf>
    <xf numFmtId="169" fontId="8" fillId="0" borderId="34" xfId="2" applyNumberFormat="1" applyFont="1" applyBorder="1" applyAlignment="1">
      <alignment vertical="top" wrapText="1"/>
    </xf>
    <xf numFmtId="0" fontId="8" fillId="0" borderId="0" xfId="0" applyFont="1" applyBorder="1" applyAlignment="1">
      <alignment horizontal="left" vertical="center" wrapText="1"/>
    </xf>
    <xf numFmtId="0" fontId="8" fillId="0" borderId="0" xfId="0" quotePrefix="1" applyFont="1" applyBorder="1" applyAlignment="1">
      <alignment horizontal="left" vertical="center" wrapText="1"/>
    </xf>
    <xf numFmtId="0" fontId="20" fillId="2" borderId="4" xfId="0" applyFont="1" applyFill="1" applyBorder="1" applyAlignment="1">
      <alignment horizontal="left" vertical="top" wrapText="1"/>
    </xf>
    <xf numFmtId="0" fontId="8" fillId="0" borderId="24" xfId="0" applyFont="1" applyFill="1" applyBorder="1" applyAlignment="1">
      <alignment horizontal="left" vertical="top" wrapText="1"/>
    </xf>
    <xf numFmtId="166" fontId="8" fillId="0" borderId="25" xfId="2" applyNumberFormat="1" applyFont="1" applyFill="1" applyBorder="1" applyAlignment="1">
      <alignment horizontal="left" vertical="top" wrapText="1"/>
    </xf>
    <xf numFmtId="166" fontId="8" fillId="0" borderId="26" xfId="2" applyNumberFormat="1" applyFont="1" applyFill="1" applyBorder="1" applyAlignment="1">
      <alignment horizontal="left" vertical="top" wrapText="1"/>
    </xf>
    <xf numFmtId="166" fontId="8" fillId="0" borderId="42" xfId="2" applyNumberFormat="1" applyFont="1" applyFill="1" applyBorder="1" applyAlignment="1">
      <alignment horizontal="left" vertical="top" wrapText="1"/>
    </xf>
    <xf numFmtId="166" fontId="8" fillId="0" borderId="60" xfId="2" applyNumberFormat="1" applyFont="1" applyFill="1" applyBorder="1" applyAlignment="1">
      <alignment horizontal="left" vertical="top" wrapText="1"/>
    </xf>
    <xf numFmtId="166" fontId="8" fillId="0" borderId="27" xfId="2" applyNumberFormat="1" applyFont="1" applyFill="1" applyBorder="1" applyAlignment="1">
      <alignment horizontal="left" vertical="top" wrapText="1"/>
    </xf>
    <xf numFmtId="166" fontId="8" fillId="0" borderId="45" xfId="2" applyNumberFormat="1" applyFont="1" applyFill="1" applyBorder="1" applyAlignment="1">
      <alignment horizontal="left" vertical="top" wrapText="1"/>
    </xf>
    <xf numFmtId="166" fontId="8" fillId="0" borderId="48" xfId="2" applyNumberFormat="1" applyFont="1" applyFill="1" applyBorder="1" applyAlignment="1">
      <alignment horizontal="left" vertical="top" wrapText="1"/>
    </xf>
    <xf numFmtId="166" fontId="8" fillId="0" borderId="76" xfId="2" applyNumberFormat="1" applyFont="1" applyFill="1" applyBorder="1" applyAlignment="1">
      <alignment horizontal="left" vertical="top" wrapText="1"/>
    </xf>
    <xf numFmtId="166" fontId="8" fillId="0" borderId="73" xfId="2" applyNumberFormat="1" applyFont="1" applyFill="1" applyBorder="1" applyAlignment="1">
      <alignment horizontal="left" vertical="top" wrapText="1"/>
    </xf>
    <xf numFmtId="166" fontId="8" fillId="0" borderId="68" xfId="2" applyNumberFormat="1" applyFont="1" applyFill="1" applyBorder="1" applyAlignment="1">
      <alignment horizontal="left" vertical="top" wrapText="1"/>
    </xf>
    <xf numFmtId="0" fontId="8" fillId="0" borderId="1" xfId="0" applyFont="1" applyFill="1" applyBorder="1" applyAlignment="1">
      <alignment horizontal="left" vertical="top" wrapText="1"/>
    </xf>
    <xf numFmtId="166" fontId="8" fillId="0" borderId="2" xfId="2" applyNumberFormat="1" applyFont="1" applyFill="1" applyBorder="1" applyAlignment="1">
      <alignment horizontal="left" vertical="top" wrapText="1"/>
    </xf>
    <xf numFmtId="166" fontId="8" fillId="0" borderId="3" xfId="2" applyNumberFormat="1" applyFont="1" applyFill="1" applyBorder="1" applyAlignment="1">
      <alignment horizontal="left" vertical="top" wrapText="1"/>
    </xf>
    <xf numFmtId="166" fontId="8" fillId="0" borderId="12" xfId="2" applyNumberFormat="1" applyFont="1" applyFill="1" applyBorder="1" applyAlignment="1">
      <alignment horizontal="left" vertical="top" wrapText="1"/>
    </xf>
    <xf numFmtId="166" fontId="8" fillId="0" borderId="14" xfId="2" applyNumberFormat="1" applyFont="1" applyFill="1" applyBorder="1" applyAlignment="1">
      <alignment horizontal="left" vertical="top" wrapText="1"/>
    </xf>
    <xf numFmtId="166" fontId="8" fillId="0" borderId="4" xfId="2" applyNumberFormat="1" applyFont="1" applyFill="1" applyBorder="1" applyAlignment="1">
      <alignment horizontal="left" vertical="top" wrapText="1"/>
    </xf>
    <xf numFmtId="166" fontId="8" fillId="0" borderId="74" xfId="2" applyNumberFormat="1" applyFont="1" applyFill="1" applyBorder="1" applyAlignment="1">
      <alignment horizontal="left" vertical="top" wrapText="1"/>
    </xf>
    <xf numFmtId="166" fontId="8" fillId="0" borderId="0" xfId="2" applyNumberFormat="1" applyFont="1" applyFill="1" applyBorder="1" applyAlignment="1">
      <alignment horizontal="left" vertical="top" wrapText="1"/>
    </xf>
    <xf numFmtId="166" fontId="8" fillId="0" borderId="2" xfId="2" applyNumberFormat="1" applyFont="1" applyBorder="1" applyAlignment="1">
      <alignment horizontal="left" vertical="top" wrapText="1"/>
    </xf>
    <xf numFmtId="0" fontId="8" fillId="0" borderId="2" xfId="0" applyFont="1" applyFill="1" applyBorder="1" applyAlignment="1">
      <alignment horizontal="left" vertical="top" wrapText="1"/>
    </xf>
    <xf numFmtId="0" fontId="8" fillId="0" borderId="3" xfId="0" applyFont="1" applyFill="1" applyBorder="1" applyAlignment="1">
      <alignment horizontal="left" vertical="top" wrapText="1"/>
    </xf>
    <xf numFmtId="0" fontId="20" fillId="2" borderId="40" xfId="0" applyFont="1" applyFill="1" applyBorder="1" applyAlignment="1">
      <alignment horizontal="left" vertical="top" wrapText="1"/>
    </xf>
    <xf numFmtId="166" fontId="8" fillId="0" borderId="18" xfId="2" applyNumberFormat="1" applyFont="1" applyFill="1" applyBorder="1" applyAlignment="1">
      <alignment horizontal="left" vertical="top" wrapText="1"/>
    </xf>
    <xf numFmtId="166" fontId="8" fillId="0" borderId="61" xfId="2" applyNumberFormat="1" applyFont="1" applyFill="1" applyBorder="1" applyAlignment="1">
      <alignment horizontal="left" vertical="top" wrapText="1"/>
    </xf>
    <xf numFmtId="166" fontId="8" fillId="0" borderId="20" xfId="2" applyNumberFormat="1" applyFont="1" applyFill="1" applyBorder="1" applyAlignment="1">
      <alignment horizontal="left" vertical="top" wrapText="1"/>
    </xf>
    <xf numFmtId="166" fontId="8" fillId="0" borderId="46" xfId="2" applyNumberFormat="1" applyFont="1" applyFill="1" applyBorder="1" applyAlignment="1">
      <alignment horizontal="left" vertical="top" wrapText="1"/>
    </xf>
    <xf numFmtId="166" fontId="8" fillId="0" borderId="19" xfId="2" applyNumberFormat="1" applyFont="1" applyFill="1" applyBorder="1" applyAlignment="1">
      <alignment horizontal="left" vertical="top" wrapText="1"/>
    </xf>
    <xf numFmtId="166" fontId="8" fillId="0" borderId="75" xfId="2" applyNumberFormat="1" applyFont="1" applyFill="1" applyBorder="1" applyAlignment="1">
      <alignment horizontal="left" vertical="top" wrapText="1"/>
    </xf>
    <xf numFmtId="9" fontId="8" fillId="0" borderId="0" xfId="3" applyFont="1" applyFill="1" applyBorder="1" applyAlignment="1">
      <alignment horizontal="left" vertical="top" wrapText="1"/>
    </xf>
    <xf numFmtId="0" fontId="8" fillId="0" borderId="0" xfId="0" applyFont="1" applyBorder="1" applyAlignment="1">
      <alignment horizontal="left" wrapText="1"/>
    </xf>
    <xf numFmtId="0" fontId="2" fillId="0" borderId="0" xfId="0" applyFont="1" applyFill="1" applyBorder="1" applyAlignment="1">
      <alignment vertical="top" wrapText="1"/>
    </xf>
    <xf numFmtId="0" fontId="2" fillId="0" borderId="0" xfId="0" applyFont="1" applyFill="1" applyBorder="1" applyAlignment="1">
      <alignment horizontal="center" vertical="center"/>
    </xf>
    <xf numFmtId="0" fontId="2" fillId="0" borderId="0" xfId="0" applyFont="1" applyFill="1" applyBorder="1" applyAlignment="1">
      <alignment vertical="top"/>
    </xf>
    <xf numFmtId="0" fontId="2" fillId="0" borderId="0" xfId="0" applyFont="1" applyFill="1" applyBorder="1"/>
    <xf numFmtId="3" fontId="2" fillId="0" borderId="0" xfId="0" applyNumberFormat="1" applyFont="1" applyFill="1" applyBorder="1" applyAlignment="1">
      <alignment vertical="center"/>
    </xf>
    <xf numFmtId="0" fontId="2" fillId="0" borderId="0" xfId="0" applyFont="1" applyFill="1" applyBorder="1" applyAlignment="1">
      <alignment vertical="center"/>
    </xf>
    <xf numFmtId="166" fontId="8" fillId="0" borderId="73" xfId="2" applyNumberFormat="1" applyFont="1" applyFill="1" applyBorder="1" applyAlignment="1">
      <alignment vertical="top" wrapText="1"/>
    </xf>
    <xf numFmtId="166" fontId="8" fillId="0" borderId="74" xfId="2" applyNumberFormat="1" applyFont="1" applyFill="1" applyBorder="1" applyAlignment="1">
      <alignment vertical="top" wrapText="1"/>
    </xf>
    <xf numFmtId="166" fontId="8" fillId="0" borderId="75" xfId="2" applyNumberFormat="1" applyFont="1" applyFill="1" applyBorder="1" applyAlignment="1">
      <alignment vertical="top" wrapText="1"/>
    </xf>
    <xf numFmtId="166" fontId="31" fillId="6" borderId="40" xfId="0" applyNumberFormat="1" applyFont="1" applyFill="1" applyBorder="1"/>
    <xf numFmtId="0" fontId="8" fillId="8" borderId="0" xfId="0" applyFont="1" applyFill="1" applyBorder="1" applyAlignment="1">
      <alignment horizontal="justify"/>
    </xf>
    <xf numFmtId="41" fontId="8" fillId="8" borderId="0" xfId="4" applyFont="1" applyFill="1" applyBorder="1" applyAlignment="1">
      <alignment horizontal="justify"/>
    </xf>
    <xf numFmtId="166" fontId="31" fillId="8" borderId="0" xfId="0" applyNumberFormat="1" applyFont="1" applyFill="1" applyBorder="1" applyAlignment="1">
      <alignment horizontal="justify"/>
    </xf>
    <xf numFmtId="165" fontId="15" fillId="2" borderId="11" xfId="1" applyNumberFormat="1" applyFont="1" applyFill="1" applyBorder="1" applyAlignment="1" applyProtection="1">
      <alignment horizontal="center" vertical="center"/>
    </xf>
    <xf numFmtId="165" fontId="15" fillId="2" borderId="13" xfId="1" applyNumberFormat="1" applyFont="1" applyFill="1" applyBorder="1" applyAlignment="1" applyProtection="1">
      <alignment horizontal="center" vertical="center"/>
    </xf>
    <xf numFmtId="0" fontId="14" fillId="0" borderId="0" xfId="0" applyFont="1" applyAlignment="1">
      <alignment horizontal="center"/>
    </xf>
    <xf numFmtId="165" fontId="3" fillId="2" borderId="11" xfId="1" applyNumberFormat="1" applyFill="1" applyBorder="1" applyAlignment="1" applyProtection="1">
      <alignment horizontal="center" vertical="center"/>
    </xf>
    <xf numFmtId="165" fontId="3" fillId="2" borderId="13" xfId="1" applyNumberFormat="1" applyFill="1" applyBorder="1" applyAlignment="1" applyProtection="1">
      <alignment horizontal="center" vertical="center"/>
    </xf>
    <xf numFmtId="0" fontId="8" fillId="2" borderId="29" xfId="0" applyFont="1" applyFill="1" applyBorder="1" applyAlignment="1"/>
    <xf numFmtId="0" fontId="8" fillId="2" borderId="30" xfId="0" applyFont="1" applyFill="1" applyBorder="1" applyAlignment="1"/>
    <xf numFmtId="0" fontId="8" fillId="2" borderId="39" xfId="0" applyFont="1" applyFill="1" applyBorder="1" applyAlignment="1"/>
    <xf numFmtId="0" fontId="20" fillId="2" borderId="11" xfId="0" applyFont="1" applyFill="1" applyBorder="1" applyAlignment="1">
      <alignment horizontal="center" vertical="top" wrapText="1"/>
    </xf>
    <xf numFmtId="0" fontId="20" fillId="2" borderId="22" xfId="0" applyFont="1" applyFill="1" applyBorder="1" applyAlignment="1">
      <alignment horizontal="center" vertical="top" wrapText="1"/>
    </xf>
    <xf numFmtId="0" fontId="20" fillId="2" borderId="9" xfId="0" quotePrefix="1" applyFont="1" applyFill="1" applyBorder="1" applyAlignment="1">
      <alignment horizontal="center" vertical="top" wrapText="1"/>
    </xf>
    <xf numFmtId="0" fontId="20" fillId="2" borderId="10" xfId="0" applyFont="1" applyFill="1" applyBorder="1" applyAlignment="1">
      <alignment horizontal="center" vertical="top" wrapText="1"/>
    </xf>
    <xf numFmtId="165" fontId="20" fillId="2" borderId="29" xfId="3" applyNumberFormat="1" applyFont="1" applyFill="1" applyBorder="1" applyAlignment="1">
      <alignment horizontal="center" vertical="center"/>
    </xf>
    <xf numFmtId="165" fontId="20" fillId="2" borderId="30" xfId="3" applyNumberFormat="1" applyFont="1" applyFill="1" applyBorder="1" applyAlignment="1">
      <alignment horizontal="center" vertical="center"/>
    </xf>
    <xf numFmtId="165" fontId="20" fillId="2" borderId="31" xfId="3" applyNumberFormat="1" applyFont="1" applyFill="1" applyBorder="1" applyAlignment="1">
      <alignment horizontal="center" vertical="center"/>
    </xf>
    <xf numFmtId="0" fontId="20" fillId="2" borderId="5" xfId="0" applyFont="1" applyFill="1" applyBorder="1" applyAlignment="1">
      <alignment horizontal="center" vertical="center" wrapText="1"/>
    </xf>
    <xf numFmtId="0" fontId="8" fillId="0" borderId="7" xfId="0" applyFont="1" applyBorder="1"/>
    <xf numFmtId="165" fontId="21" fillId="0" borderId="0" xfId="1" applyNumberFormat="1" applyFont="1" applyFill="1" applyBorder="1" applyAlignment="1" applyProtection="1">
      <alignment horizontal="center" vertical="center"/>
    </xf>
    <xf numFmtId="0" fontId="8" fillId="2" borderId="29" xfId="0" applyFont="1" applyFill="1" applyBorder="1" applyAlignment="1">
      <alignment horizontal="center"/>
    </xf>
    <xf numFmtId="0" fontId="8" fillId="2" borderId="30" xfId="0" applyFont="1" applyFill="1" applyBorder="1" applyAlignment="1">
      <alignment horizontal="center"/>
    </xf>
    <xf numFmtId="0" fontId="8" fillId="2" borderId="39" xfId="0" applyFont="1" applyFill="1" applyBorder="1" applyAlignment="1">
      <alignment horizontal="center"/>
    </xf>
    <xf numFmtId="0" fontId="20" fillId="2" borderId="13" xfId="0" applyFont="1" applyFill="1" applyBorder="1" applyAlignment="1">
      <alignment horizontal="center" vertical="top" wrapText="1"/>
    </xf>
    <xf numFmtId="0" fontId="20" fillId="2" borderId="11" xfId="0" quotePrefix="1" applyFont="1" applyFill="1" applyBorder="1" applyAlignment="1">
      <alignment horizontal="center" vertical="top" wrapText="1"/>
    </xf>
    <xf numFmtId="0" fontId="8" fillId="2" borderId="29" xfId="0" applyFont="1" applyFill="1" applyBorder="1" applyAlignment="1">
      <alignment horizontal="justify"/>
    </xf>
    <xf numFmtId="0" fontId="8" fillId="2" borderId="30" xfId="0" applyFont="1" applyFill="1" applyBorder="1" applyAlignment="1">
      <alignment horizontal="justify"/>
    </xf>
    <xf numFmtId="0" fontId="8" fillId="2" borderId="39" xfId="0" applyFont="1" applyFill="1" applyBorder="1" applyAlignment="1">
      <alignment horizontal="justify"/>
    </xf>
    <xf numFmtId="0" fontId="14" fillId="0" borderId="51" xfId="0" applyFont="1" applyBorder="1" applyAlignment="1">
      <alignment horizontal="center"/>
    </xf>
    <xf numFmtId="0" fontId="20" fillId="2" borderId="22" xfId="0" quotePrefix="1" applyFont="1" applyFill="1" applyBorder="1" applyAlignment="1">
      <alignment horizontal="center" vertical="top" wrapText="1"/>
    </xf>
    <xf numFmtId="0" fontId="20" fillId="2" borderId="7" xfId="0" applyFont="1" applyFill="1" applyBorder="1" applyAlignment="1">
      <alignment horizontal="center" vertical="center" wrapText="1"/>
    </xf>
    <xf numFmtId="0" fontId="20" fillId="2" borderId="9" xfId="0" applyFont="1" applyFill="1" applyBorder="1" applyAlignment="1">
      <alignment horizontal="center" vertical="center" wrapText="1"/>
    </xf>
    <xf numFmtId="0" fontId="20" fillId="2" borderId="10" xfId="0" applyFont="1" applyFill="1" applyBorder="1" applyAlignment="1">
      <alignment horizontal="center" vertical="center" wrapText="1"/>
    </xf>
    <xf numFmtId="0" fontId="8" fillId="0" borderId="0" xfId="0" applyFont="1" applyBorder="1" applyAlignment="1">
      <alignment horizontal="left" vertical="top" wrapText="1"/>
    </xf>
    <xf numFmtId="0" fontId="8" fillId="0" borderId="0" xfId="0" applyFont="1" applyBorder="1" applyAlignment="1">
      <alignment horizontal="left" vertical="top"/>
    </xf>
    <xf numFmtId="0" fontId="8" fillId="8" borderId="68" xfId="0" applyFont="1" applyFill="1" applyBorder="1" applyAlignment="1">
      <alignment horizontal="center"/>
    </xf>
    <xf numFmtId="165" fontId="3" fillId="2" borderId="11" xfId="1" applyNumberFormat="1" applyFill="1" applyBorder="1" applyAlignment="1" applyProtection="1">
      <alignment horizontal="left" vertical="center" wrapText="1"/>
    </xf>
    <xf numFmtId="165" fontId="3" fillId="2" borderId="13" xfId="1" applyNumberFormat="1" applyFill="1" applyBorder="1" applyAlignment="1" applyProtection="1">
      <alignment horizontal="left" vertical="center" wrapText="1"/>
    </xf>
    <xf numFmtId="0" fontId="20" fillId="2" borderId="13" xfId="0" quotePrefix="1" applyFont="1" applyFill="1" applyBorder="1" applyAlignment="1">
      <alignment horizontal="center" vertical="top" wrapText="1"/>
    </xf>
    <xf numFmtId="0" fontId="8" fillId="2" borderId="43" xfId="0" applyFont="1" applyFill="1" applyBorder="1" applyAlignment="1">
      <alignment horizontal="center"/>
    </xf>
    <xf numFmtId="0" fontId="8" fillId="2" borderId="58" xfId="0" applyFont="1" applyFill="1" applyBorder="1" applyAlignment="1">
      <alignment horizontal="center"/>
    </xf>
    <xf numFmtId="165" fontId="20" fillId="2" borderId="29" xfId="3" applyNumberFormat="1" applyFont="1" applyFill="1" applyBorder="1" applyAlignment="1">
      <alignment horizontal="center" vertical="center" wrapText="1"/>
    </xf>
    <xf numFmtId="165" fontId="20" fillId="2" borderId="15" xfId="3" applyNumberFormat="1" applyFont="1" applyFill="1" applyBorder="1" applyAlignment="1">
      <alignment horizontal="center" vertical="center" wrapText="1"/>
    </xf>
    <xf numFmtId="165" fontId="20" fillId="2" borderId="21" xfId="3" applyNumberFormat="1" applyFont="1" applyFill="1" applyBorder="1" applyAlignment="1">
      <alignment horizontal="center" vertical="center" wrapText="1"/>
    </xf>
    <xf numFmtId="0" fontId="25" fillId="2" borderId="40" xfId="0" quotePrefix="1" applyFont="1" applyFill="1" applyBorder="1" applyAlignment="1">
      <alignment horizontal="center"/>
    </xf>
    <xf numFmtId="0" fontId="25" fillId="2" borderId="40" xfId="0" applyFont="1" applyFill="1" applyBorder="1" applyAlignment="1">
      <alignment horizontal="center"/>
    </xf>
    <xf numFmtId="0" fontId="8" fillId="0" borderId="68"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0" xfId="0" applyFont="1" applyAlignment="1">
      <alignment horizontal="left" vertical="top" wrapText="1"/>
    </xf>
    <xf numFmtId="0" fontId="12" fillId="0" borderId="0" xfId="0" quotePrefix="1" applyFont="1" applyAlignment="1">
      <alignment horizontal="center"/>
    </xf>
    <xf numFmtId="0" fontId="12" fillId="0" borderId="0" xfId="0" applyFont="1" applyAlignment="1">
      <alignment horizontal="center"/>
    </xf>
    <xf numFmtId="165" fontId="3" fillId="2" borderId="11" xfId="1" applyNumberFormat="1" applyFill="1" applyBorder="1" applyAlignment="1" applyProtection="1">
      <alignment horizontal="center"/>
    </xf>
    <xf numFmtId="165" fontId="3" fillId="2" borderId="13" xfId="1" applyNumberFormat="1" applyFill="1" applyBorder="1" applyAlignment="1" applyProtection="1">
      <alignment horizontal="center"/>
    </xf>
    <xf numFmtId="165" fontId="22" fillId="2" borderId="72" xfId="3" applyNumberFormat="1" applyFont="1" applyFill="1" applyBorder="1" applyAlignment="1">
      <alignment horizontal="justify" vertical="center"/>
    </xf>
    <xf numFmtId="165" fontId="22" fillId="2" borderId="55" xfId="3" applyNumberFormat="1" applyFont="1" applyFill="1" applyBorder="1" applyAlignment="1">
      <alignment horizontal="justify" vertical="center"/>
    </xf>
    <xf numFmtId="0" fontId="22" fillId="2" borderId="42" xfId="0" applyFont="1" applyFill="1" applyBorder="1" applyAlignment="1">
      <alignment horizontal="justify" vertical="center" wrapText="1"/>
    </xf>
    <xf numFmtId="0" fontId="22" fillId="2" borderId="33" xfId="0" applyFont="1" applyFill="1" applyBorder="1" applyAlignment="1">
      <alignment horizontal="justify" vertical="center" wrapText="1"/>
    </xf>
    <xf numFmtId="0" fontId="22" fillId="2" borderId="59" xfId="0" applyFont="1" applyFill="1" applyBorder="1" applyAlignment="1">
      <alignment horizontal="justify" vertical="center" wrapText="1"/>
    </xf>
    <xf numFmtId="0" fontId="22" fillId="2" borderId="41" xfId="0" applyFont="1" applyFill="1" applyBorder="1" applyAlignment="1">
      <alignment horizontal="justify" vertical="center" wrapText="1"/>
    </xf>
    <xf numFmtId="0" fontId="22" fillId="2" borderId="48" xfId="0" applyFont="1" applyFill="1" applyBorder="1" applyAlignment="1">
      <alignment horizontal="center" vertical="center" wrapText="1"/>
    </xf>
    <xf numFmtId="0" fontId="22" fillId="2" borderId="34" xfId="0" applyFont="1" applyFill="1" applyBorder="1" applyAlignment="1">
      <alignment horizontal="center" vertical="center" wrapText="1"/>
    </xf>
    <xf numFmtId="0" fontId="9" fillId="4" borderId="5" xfId="0" quotePrefix="1" applyFont="1" applyFill="1" applyBorder="1" applyAlignment="1">
      <alignment horizontal="center" vertical="top" wrapText="1"/>
    </xf>
    <xf numFmtId="0" fontId="9" fillId="4" borderId="69" xfId="0" applyFont="1" applyFill="1" applyBorder="1" applyAlignment="1">
      <alignment horizontal="center" vertical="top" wrapText="1"/>
    </xf>
    <xf numFmtId="0" fontId="9" fillId="4" borderId="6" xfId="0" applyFont="1" applyFill="1" applyBorder="1" applyAlignment="1">
      <alignment horizontal="center" vertical="top" wrapText="1"/>
    </xf>
    <xf numFmtId="0" fontId="9" fillId="4" borderId="7" xfId="0" quotePrefix="1" applyFont="1" applyFill="1" applyBorder="1" applyAlignment="1">
      <alignment horizontal="center" vertical="top" wrapText="1"/>
    </xf>
    <xf numFmtId="0" fontId="9" fillId="4" borderId="70" xfId="0" quotePrefix="1" applyFont="1" applyFill="1" applyBorder="1" applyAlignment="1">
      <alignment horizontal="center" vertical="top" wrapText="1"/>
    </xf>
    <xf numFmtId="0" fontId="9" fillId="4" borderId="8" xfId="0" quotePrefix="1" applyFont="1" applyFill="1" applyBorder="1" applyAlignment="1">
      <alignment horizontal="center" vertical="top" wrapText="1"/>
    </xf>
    <xf numFmtId="0" fontId="9" fillId="4" borderId="71" xfId="0" quotePrefix="1" applyFont="1" applyFill="1" applyBorder="1" applyAlignment="1">
      <alignment horizontal="center" vertical="top" wrapText="1"/>
    </xf>
    <xf numFmtId="0" fontId="9" fillId="4" borderId="68" xfId="0" quotePrefix="1" applyFont="1" applyFill="1" applyBorder="1" applyAlignment="1">
      <alignment horizontal="center" vertical="top" wrapText="1"/>
    </xf>
    <xf numFmtId="0" fontId="9" fillId="4" borderId="62" xfId="0" quotePrefix="1" applyFont="1" applyFill="1" applyBorder="1" applyAlignment="1">
      <alignment horizontal="center" vertical="top" wrapText="1"/>
    </xf>
    <xf numFmtId="0" fontId="9" fillId="4" borderId="21" xfId="0" quotePrefix="1" applyFont="1" applyFill="1" applyBorder="1" applyAlignment="1">
      <alignment horizontal="center" vertical="top" wrapText="1"/>
    </xf>
    <xf numFmtId="0" fontId="9" fillId="4" borderId="51" xfId="0" quotePrefix="1" applyFont="1" applyFill="1" applyBorder="1" applyAlignment="1">
      <alignment horizontal="center" vertical="top" wrapText="1"/>
    </xf>
    <xf numFmtId="0" fontId="9" fillId="4" borderId="49" xfId="0" quotePrefix="1" applyFont="1" applyFill="1" applyBorder="1" applyAlignment="1">
      <alignment horizontal="center" vertical="top" wrapText="1"/>
    </xf>
    <xf numFmtId="170" fontId="11" fillId="0" borderId="40" xfId="2" quotePrefix="1" applyNumberFormat="1" applyFont="1" applyBorder="1" applyAlignment="1">
      <alignment horizontal="center" vertical="center"/>
    </xf>
    <xf numFmtId="165" fontId="26" fillId="0" borderId="0" xfId="1" applyNumberFormat="1" applyFont="1" applyFill="1" applyBorder="1" applyAlignment="1" applyProtection="1">
      <alignment horizontal="center" vertical="center"/>
    </xf>
    <xf numFmtId="170" fontId="11" fillId="0" borderId="64" xfId="2" quotePrefix="1" applyNumberFormat="1" applyFont="1" applyBorder="1" applyAlignment="1">
      <alignment horizontal="left" vertical="center"/>
    </xf>
    <xf numFmtId="170" fontId="11" fillId="0" borderId="63" xfId="2" quotePrefix="1" applyNumberFormat="1" applyFont="1" applyBorder="1" applyAlignment="1">
      <alignment horizontal="left" vertical="center"/>
    </xf>
    <xf numFmtId="170" fontId="11" fillId="0" borderId="65" xfId="2" quotePrefix="1" applyNumberFormat="1" applyFont="1" applyBorder="1" applyAlignment="1">
      <alignment horizontal="left" vertical="center"/>
    </xf>
    <xf numFmtId="165" fontId="21" fillId="2" borderId="11" xfId="1" applyNumberFormat="1" applyFont="1" applyFill="1" applyBorder="1" applyAlignment="1" applyProtection="1">
      <alignment horizontal="center" vertical="center"/>
    </xf>
    <xf numFmtId="165" fontId="21" fillId="2" borderId="13" xfId="1" applyNumberFormat="1" applyFont="1" applyFill="1" applyBorder="1" applyAlignment="1" applyProtection="1">
      <alignment horizontal="center" vertical="center"/>
    </xf>
    <xf numFmtId="0" fontId="8" fillId="0" borderId="4" xfId="0" quotePrefix="1" applyFont="1" applyBorder="1" applyAlignment="1">
      <alignment horizontal="center"/>
    </xf>
    <xf numFmtId="0" fontId="8" fillId="0" borderId="12" xfId="0" quotePrefix="1" applyFont="1" applyBorder="1" applyAlignment="1">
      <alignment horizontal="center"/>
    </xf>
    <xf numFmtId="0" fontId="8" fillId="0" borderId="14" xfId="0" quotePrefix="1" applyFont="1" applyBorder="1" applyAlignment="1">
      <alignment horizontal="center"/>
    </xf>
    <xf numFmtId="0" fontId="9" fillId="5" borderId="66" xfId="0" applyFont="1" applyFill="1" applyBorder="1" applyAlignment="1">
      <alignment horizontal="center"/>
    </xf>
    <xf numFmtId="0" fontId="9" fillId="5" borderId="59" xfId="0" applyFont="1" applyFill="1" applyBorder="1" applyAlignment="1">
      <alignment horizontal="center"/>
    </xf>
    <xf numFmtId="0" fontId="9" fillId="5" borderId="48" xfId="0" applyFont="1" applyFill="1" applyBorder="1" applyAlignment="1">
      <alignment horizontal="center"/>
    </xf>
    <xf numFmtId="0" fontId="9" fillId="5" borderId="29" xfId="0" applyFont="1" applyFill="1" applyBorder="1" applyAlignment="1">
      <alignment horizontal="center"/>
    </xf>
    <xf numFmtId="0" fontId="9" fillId="5" borderId="31" xfId="0" applyFont="1" applyFill="1" applyBorder="1" applyAlignment="1">
      <alignment horizontal="center"/>
    </xf>
  </cellXfs>
  <cellStyles count="5">
    <cellStyle name="Hipervínculo" xfId="1" builtinId="8"/>
    <cellStyle name="Millares" xfId="2" builtinId="3"/>
    <cellStyle name="Millares [0]" xfId="4" builtinId="6"/>
    <cellStyle name="Normal" xfId="0" builtinId="0"/>
    <cellStyle name="Porcentaje" xfId="3" builtinId="5"/>
  </cellStyles>
  <dxfs count="10">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309CB8"/>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5.xml"/><Relationship Id="rId3" Type="http://schemas.openxmlformats.org/officeDocument/2006/relationships/worksheet" Target="worksheets/sheet3.xml"/><Relationship Id="rId21" Type="http://schemas.openxmlformats.org/officeDocument/2006/relationships/worksheet" Target="worksheets/sheet20.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4.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19.xml"/><Relationship Id="rId29" Type="http://schemas.openxmlformats.org/officeDocument/2006/relationships/worksheet" Target="worksheets/sheet2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3.xml"/><Relationship Id="rId32" Type="http://schemas.openxmlformats.org/officeDocument/2006/relationships/worksheet" Target="worksheets/sheet3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2.xml"/><Relationship Id="rId28" Type="http://schemas.openxmlformats.org/officeDocument/2006/relationships/worksheet" Target="worksheets/sheet27.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hartsheet" Target="chartsheets/sheet1.xml"/><Relationship Id="rId31" Type="http://schemas.openxmlformats.org/officeDocument/2006/relationships/worksheet" Target="worksheets/sheet3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1.xml"/><Relationship Id="rId27" Type="http://schemas.openxmlformats.org/officeDocument/2006/relationships/worksheet" Target="worksheets/sheet26.xml"/><Relationship Id="rId30" Type="http://schemas.openxmlformats.org/officeDocument/2006/relationships/worksheet" Target="worksheets/sheet29.xml"/><Relationship Id="rId35" Type="http://schemas.openxmlformats.org/officeDocument/2006/relationships/sharedStrings" Target="sharedStrings.xml"/><Relationship Id="rId8" Type="http://schemas.openxmlformats.org/officeDocument/2006/relationships/worksheet" Target="worksheets/sheet8.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manualLayout>
          <c:layoutTarget val="inner"/>
          <c:xMode val="edge"/>
          <c:yMode val="edge"/>
          <c:x val="0.11163610963585563"/>
          <c:y val="0.14768185794957417"/>
          <c:w val="0.77897961068650401"/>
          <c:h val="0.76534510458920324"/>
        </c:manualLayout>
      </c:layout>
      <c:barChart>
        <c:barDir val="col"/>
        <c:grouping val="percentStacked"/>
        <c:varyColors val="0"/>
        <c:ser>
          <c:idx val="0"/>
          <c:order val="0"/>
          <c:tx>
            <c:strRef>
              <c:f>'Gráfico Casos por Año GES'!$H$40</c:f>
              <c:strCache>
                <c:ptCount val="1"/>
                <c:pt idx="0">
                  <c:v>FONASA</c:v>
                </c:pt>
              </c:strCache>
            </c:strRef>
          </c:tx>
          <c:invertIfNegative val="0"/>
          <c:dLbls>
            <c:spPr>
              <a:noFill/>
              <a:ln>
                <a:noFill/>
              </a:ln>
              <a:effectLst/>
            </c:spPr>
            <c:txPr>
              <a:bodyPr/>
              <a:lstStyle/>
              <a:p>
                <a:pPr>
                  <a:defRPr sz="1000" b="1">
                    <a:solidFill>
                      <a:schemeClr val="bg1"/>
                    </a:solidFill>
                    <a:latin typeface="Verdana"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'Gráfico Casos por Año GES'!$E$41:$E$46</c:f>
              <c:strCache>
                <c:ptCount val="6"/>
                <c:pt idx="0">
                  <c:v>Año 1 (05-06)</c:v>
                </c:pt>
                <c:pt idx="1">
                  <c:v>Año 2 (06-07)</c:v>
                </c:pt>
                <c:pt idx="2">
                  <c:v>Año 3 (07-08)</c:v>
                </c:pt>
                <c:pt idx="3">
                  <c:v>Año 4 (08-09)</c:v>
                </c:pt>
                <c:pt idx="4">
                  <c:v>Año 5 (09-10)</c:v>
                </c:pt>
                <c:pt idx="5">
                  <c:v>Año 6 (10-11)</c:v>
                </c:pt>
              </c:strCache>
            </c:strRef>
          </c:cat>
          <c:val>
            <c:numRef>
              <c:f>'Gráfico Casos por Año GES'!$H$41:$H$46</c:f>
              <c:numCache>
                <c:formatCode>0.0%</c:formatCode>
                <c:ptCount val="6"/>
                <c:pt idx="0">
                  <c:v>0.95853547915793913</c:v>
                </c:pt>
                <c:pt idx="1">
                  <c:v>0.93679968374442435</c:v>
                </c:pt>
                <c:pt idx="2">
                  <c:v>0.95439366330047803</c:v>
                </c:pt>
                <c:pt idx="3">
                  <c:v>0.94255579621433283</c:v>
                </c:pt>
                <c:pt idx="4">
                  <c:v>0.94529994309253507</c:v>
                </c:pt>
                <c:pt idx="5">
                  <c:v>0.94993926927922456</c:v>
                </c:pt>
              </c:numCache>
            </c:numRef>
          </c:val>
          <c:extLst>
            <c:ext xmlns:c16="http://schemas.microsoft.com/office/drawing/2014/chart" uri="{C3380CC4-5D6E-409C-BE32-E72D297353CC}">
              <c16:uniqueId val="{00000000-5028-41EE-ADC9-355518D61095}"/>
            </c:ext>
          </c:extLst>
        </c:ser>
        <c:ser>
          <c:idx val="1"/>
          <c:order val="1"/>
          <c:tx>
            <c:strRef>
              <c:f>'Gráfico Casos por Año GES'!$I$40</c:f>
              <c:strCache>
                <c:ptCount val="1"/>
                <c:pt idx="0">
                  <c:v>ISAPRE</c:v>
                </c:pt>
              </c:strCache>
            </c:strRef>
          </c:tx>
          <c:invertIfNegative val="0"/>
          <c:dLbls>
            <c:spPr>
              <a:noFill/>
              <a:ln>
                <a:noFill/>
              </a:ln>
              <a:effectLst/>
            </c:spPr>
            <c:txPr>
              <a:bodyPr/>
              <a:lstStyle/>
              <a:p>
                <a:pPr>
                  <a:defRPr sz="1000" b="1">
                    <a:solidFill>
                      <a:schemeClr val="bg1"/>
                    </a:solidFill>
                    <a:latin typeface="Verdana"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'Gráfico Casos por Año GES'!$E$41:$E$46</c:f>
              <c:strCache>
                <c:ptCount val="6"/>
                <c:pt idx="0">
                  <c:v>Año 1 (05-06)</c:v>
                </c:pt>
                <c:pt idx="1">
                  <c:v>Año 2 (06-07)</c:v>
                </c:pt>
                <c:pt idx="2">
                  <c:v>Año 3 (07-08)</c:v>
                </c:pt>
                <c:pt idx="3">
                  <c:v>Año 4 (08-09)</c:v>
                </c:pt>
                <c:pt idx="4">
                  <c:v>Año 5 (09-10)</c:v>
                </c:pt>
                <c:pt idx="5">
                  <c:v>Año 6 (10-11)</c:v>
                </c:pt>
              </c:strCache>
            </c:strRef>
          </c:cat>
          <c:val>
            <c:numRef>
              <c:f>'Gráfico Casos por Año GES'!$I$41:$I$46</c:f>
              <c:numCache>
                <c:formatCode>0.0%</c:formatCode>
                <c:ptCount val="6"/>
                <c:pt idx="0">
                  <c:v>4.1464520842060905E-2</c:v>
                </c:pt>
                <c:pt idx="1">
                  <c:v>6.3200316255575664E-2</c:v>
                </c:pt>
                <c:pt idx="2">
                  <c:v>4.5606336699522E-2</c:v>
                </c:pt>
                <c:pt idx="3">
                  <c:v>5.7444203785667197E-2</c:v>
                </c:pt>
                <c:pt idx="4">
                  <c:v>5.4700056907464968E-2</c:v>
                </c:pt>
                <c:pt idx="5">
                  <c:v>5.0060730720775486E-2</c:v>
                </c:pt>
              </c:numCache>
            </c:numRef>
          </c:val>
          <c:extLst>
            <c:ext xmlns:c16="http://schemas.microsoft.com/office/drawing/2014/chart" uri="{C3380CC4-5D6E-409C-BE32-E72D297353CC}">
              <c16:uniqueId val="{00000001-5028-41EE-ADC9-355518D61095}"/>
            </c:ext>
          </c:extLst>
        </c:ser>
        <c:dLbls>
          <c:showLegendKey val="0"/>
          <c:showVal val="0"/>
          <c:showCatName val="0"/>
          <c:showSerName val="0"/>
          <c:showPercent val="0"/>
          <c:showBubbleSize val="0"/>
        </c:dLbls>
        <c:gapWidth val="150"/>
        <c:overlap val="100"/>
        <c:axId val="275153184"/>
        <c:axId val="275155424"/>
      </c:barChart>
      <c:catAx>
        <c:axId val="275153184"/>
        <c:scaling>
          <c:orientation val="minMax"/>
        </c:scaling>
        <c:delete val="0"/>
        <c:axPos val="b"/>
        <c:numFmt formatCode="General" sourceLinked="0"/>
        <c:majorTickMark val="out"/>
        <c:minorTickMark val="none"/>
        <c:tickLblPos val="nextTo"/>
        <c:txPr>
          <a:bodyPr/>
          <a:lstStyle/>
          <a:p>
            <a:pPr>
              <a:defRPr>
                <a:latin typeface="Verdana" pitchFamily="34" charset="0"/>
              </a:defRPr>
            </a:pPr>
            <a:endParaRPr lang="es-CL"/>
          </a:p>
        </c:txPr>
        <c:crossAx val="275155424"/>
        <c:crosses val="autoZero"/>
        <c:auto val="1"/>
        <c:lblAlgn val="ctr"/>
        <c:lblOffset val="100"/>
        <c:noMultiLvlLbl val="0"/>
      </c:catAx>
      <c:valAx>
        <c:axId val="275155424"/>
        <c:scaling>
          <c:orientation val="minMax"/>
          <c:min val="0"/>
        </c:scaling>
        <c:delete val="0"/>
        <c:axPos val="l"/>
        <c:numFmt formatCode="0%" sourceLinked="1"/>
        <c:majorTickMark val="out"/>
        <c:minorTickMark val="none"/>
        <c:tickLblPos val="nextTo"/>
        <c:txPr>
          <a:bodyPr/>
          <a:lstStyle/>
          <a:p>
            <a:pPr>
              <a:defRPr>
                <a:latin typeface="Verdana" pitchFamily="34" charset="0"/>
              </a:defRPr>
            </a:pPr>
            <a:endParaRPr lang="es-CL"/>
          </a:p>
        </c:txPr>
        <c:crossAx val="275153184"/>
        <c:crosses val="autoZero"/>
        <c:crossBetween val="between"/>
        <c:majorUnit val="0.2"/>
      </c:valAx>
    </c:plotArea>
    <c:legend>
      <c:legendPos val="r"/>
      <c:layout>
        <c:manualLayout>
          <c:xMode val="edge"/>
          <c:yMode val="edge"/>
          <c:x val="0.86976608862309002"/>
          <c:y val="0.41296381134176613"/>
          <c:w val="0.10384094950008092"/>
          <c:h val="9.1244094488188973E-2"/>
        </c:manualLayout>
      </c:layout>
      <c:overlay val="0"/>
      <c:spPr>
        <a:ln>
          <a:solidFill>
            <a:schemeClr val="accent1"/>
          </a:solidFill>
        </a:ln>
      </c:spPr>
      <c:txPr>
        <a:bodyPr/>
        <a:lstStyle/>
        <a:p>
          <a:pPr>
            <a:defRPr sz="1200">
              <a:latin typeface="Verdana" pitchFamily="34" charset="0"/>
            </a:defRPr>
          </a:pPr>
          <a:endParaRPr lang="es-CL"/>
        </a:p>
      </c:txPr>
    </c:legend>
    <c:plotVisOnly val="1"/>
    <c:dispBlanksAs val="gap"/>
    <c:showDLblsOverMax val="0"/>
  </c:chart>
  <c:spPr>
    <a:noFill/>
    <a:ln>
      <a:noFill/>
    </a:ln>
  </c:sp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i="1">
                <a:latin typeface="Verdana" pitchFamily="34" charset="0"/>
              </a:defRPr>
            </a:pPr>
            <a:r>
              <a:rPr lang="es-ES" sz="1200" i="1">
                <a:latin typeface="Verdana" pitchFamily="34" charset="0"/>
              </a:rPr>
              <a:t>Número</a:t>
            </a:r>
            <a:r>
              <a:rPr lang="es-ES" sz="1200" i="1" baseline="0">
                <a:latin typeface="Verdana" pitchFamily="34" charset="0"/>
              </a:rPr>
              <a:t> de Casos GES entre Junio y Julio de cada Año GES</a:t>
            </a:r>
            <a:endParaRPr lang="es-ES" sz="1200" i="1">
              <a:latin typeface="Verdana" pitchFamily="34" charset="0"/>
            </a:endParaRPr>
          </a:p>
        </c:rich>
      </c:tx>
      <c:overlay val="0"/>
    </c:title>
    <c:autoTitleDeleted val="0"/>
    <c:plotArea>
      <c:layout>
        <c:manualLayout>
          <c:layoutTarget val="inner"/>
          <c:xMode val="edge"/>
          <c:yMode val="edge"/>
          <c:x val="9.9440145763373622E-2"/>
          <c:y val="6.2493532057414834E-2"/>
          <c:w val="0.86256681325732409"/>
          <c:h val="0.82395514293299055"/>
        </c:manualLayout>
      </c:layout>
      <c:lineChart>
        <c:grouping val="standard"/>
        <c:varyColors val="0"/>
        <c:ser>
          <c:idx val="0"/>
          <c:order val="0"/>
          <c:tx>
            <c:strRef>
              <c:f>'Gráfico Casos por Año GES'!$F$40</c:f>
              <c:strCache>
                <c:ptCount val="1"/>
                <c:pt idx="0">
                  <c:v>FONASA</c:v>
                </c:pt>
              </c:strCache>
            </c:strRef>
          </c:tx>
          <c:marker>
            <c:symbol val="circle"/>
            <c:size val="6"/>
            <c:spPr>
              <a:solidFill>
                <a:schemeClr val="tx2">
                  <a:lumMod val="60000"/>
                  <a:lumOff val="40000"/>
                </a:schemeClr>
              </a:solidFill>
            </c:spPr>
          </c:marker>
          <c:dLbls>
            <c:dLbl>
              <c:idx val="1"/>
              <c:layout>
                <c:manualLayout>
                  <c:x val="-3.9141605237747359E-2"/>
                  <c:y val="3.112701821363246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63C-4B30-B7D5-B35437E5D326}"/>
                </c:ext>
              </c:extLst>
            </c:dLbl>
            <c:dLbl>
              <c:idx val="4"/>
              <c:layout>
                <c:manualLayout>
                  <c:x val="-3.9141605237747359E-2"/>
                  <c:y val="3.112701821363238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63C-4B30-B7D5-B35437E5D326}"/>
                </c:ext>
              </c:extLst>
            </c:dLbl>
            <c:spPr>
              <a:solidFill>
                <a:schemeClr val="tx2">
                  <a:lumMod val="60000"/>
                  <a:lumOff val="40000"/>
                </a:schemeClr>
              </a:solidFill>
            </c:spPr>
            <c:txPr>
              <a:bodyPr/>
              <a:lstStyle/>
              <a:p>
                <a:pPr>
                  <a:defRPr sz="800" b="1">
                    <a:solidFill>
                      <a:schemeClr val="bg1"/>
                    </a:solidFill>
                    <a:latin typeface="Verdana" pitchFamily="34" charset="0"/>
                  </a:defRPr>
                </a:pPr>
                <a:endParaRPr lang="es-CL"/>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'Gráfico Casos por Año GES'!$D$41:$E$54</c:f>
              <c:multiLvlStrCache>
                <c:ptCount val="14"/>
                <c:lvl>
                  <c:pt idx="0">
                    <c:v>Año 1 (05-06)</c:v>
                  </c:pt>
                  <c:pt idx="1">
                    <c:v>Año 2 (06-07)</c:v>
                  </c:pt>
                  <c:pt idx="2">
                    <c:v>Año 3 (07-08)</c:v>
                  </c:pt>
                  <c:pt idx="3">
                    <c:v>Año 4 (08-09)</c:v>
                  </c:pt>
                  <c:pt idx="4">
                    <c:v>Año 5 (09-10)</c:v>
                  </c:pt>
                  <c:pt idx="5">
                    <c:v>Año 6 (10-11)</c:v>
                  </c:pt>
                  <c:pt idx="6">
                    <c:v>Año 7 (11-12)</c:v>
                  </c:pt>
                  <c:pt idx="7">
                    <c:v>Año 8 (12-13)</c:v>
                  </c:pt>
                  <c:pt idx="8">
                    <c:v>Año 9 (13-14)</c:v>
                  </c:pt>
                  <c:pt idx="9">
                    <c:v>Año 10 (14-15)</c:v>
                  </c:pt>
                  <c:pt idx="10">
                    <c:v>Año 11 (15-16)</c:v>
                  </c:pt>
                  <c:pt idx="11">
                    <c:v>Año 12 (16-17)</c:v>
                  </c:pt>
                  <c:pt idx="12">
                    <c:v>Año 13 (17-18)</c:v>
                  </c:pt>
                  <c:pt idx="13">
                    <c:v>Año 14 (18-19)</c:v>
                  </c:pt>
                </c:lvl>
                <c:lvl>
                  <c:pt idx="0">
                    <c:v>Decreto Supremo N° 170</c:v>
                  </c:pt>
                  <c:pt idx="1">
                    <c:v>Decreto Supremo N° 228</c:v>
                  </c:pt>
                  <c:pt idx="2">
                    <c:v>Decreto Supremo N° 44</c:v>
                  </c:pt>
                  <c:pt idx="5">
                    <c:v>Decreto Supremo N° 1</c:v>
                  </c:pt>
                  <c:pt idx="8">
                    <c:v>Decreto Supremo N° 4</c:v>
                  </c:pt>
                  <c:pt idx="11">
                    <c:v>Decreto Supremo N° 3</c:v>
                  </c:pt>
                </c:lvl>
              </c:multiLvlStrCache>
            </c:multiLvlStrRef>
          </c:cat>
          <c:val>
            <c:numRef>
              <c:f>'Gráfico Casos por Año GES'!$F$41:$F$54</c:f>
              <c:numCache>
                <c:formatCode>_-* #,##0_-;\-* #,##0_-;_-* "-"??_-;_-@_-</c:formatCode>
                <c:ptCount val="14"/>
                <c:pt idx="0">
                  <c:v>1938014</c:v>
                </c:pt>
                <c:pt idx="1">
                  <c:v>1438425</c:v>
                </c:pt>
                <c:pt idx="2">
                  <c:v>2043165</c:v>
                </c:pt>
                <c:pt idx="3">
                  <c:v>2161944</c:v>
                </c:pt>
                <c:pt idx="4">
                  <c:v>1948491</c:v>
                </c:pt>
                <c:pt idx="5">
                  <c:v>2520680</c:v>
                </c:pt>
                <c:pt idx="6">
                  <c:v>2744849</c:v>
                </c:pt>
                <c:pt idx="7">
                  <c:v>2809736</c:v>
                </c:pt>
                <c:pt idx="8">
                  <c:v>3093947</c:v>
                </c:pt>
                <c:pt idx="9">
                  <c:v>3060596</c:v>
                </c:pt>
                <c:pt idx="10">
                  <c:v>3091912</c:v>
                </c:pt>
                <c:pt idx="11">
                  <c:v>2978278</c:v>
                </c:pt>
                <c:pt idx="12">
                  <c:v>3258121</c:v>
                </c:pt>
                <c:pt idx="13">
                  <c:v>3401345</c:v>
                </c:pt>
              </c:numCache>
            </c:numRef>
          </c:val>
          <c:smooth val="0"/>
          <c:extLst>
            <c:ext xmlns:c16="http://schemas.microsoft.com/office/drawing/2014/chart" uri="{C3380CC4-5D6E-409C-BE32-E72D297353CC}">
              <c16:uniqueId val="{00000002-163C-4B30-B7D5-B35437E5D326}"/>
            </c:ext>
          </c:extLst>
        </c:ser>
        <c:ser>
          <c:idx val="1"/>
          <c:order val="1"/>
          <c:tx>
            <c:strRef>
              <c:f>'Gráfico Casos por Año GES'!$G$40</c:f>
              <c:strCache>
                <c:ptCount val="1"/>
                <c:pt idx="0">
                  <c:v>ISAPRE</c:v>
                </c:pt>
              </c:strCache>
            </c:strRef>
          </c:tx>
          <c:marker>
            <c:symbol val="circle"/>
            <c:size val="6"/>
          </c:marker>
          <c:dLbls>
            <c:spPr>
              <a:solidFill>
                <a:schemeClr val="accent2"/>
              </a:solidFill>
            </c:spPr>
            <c:txPr>
              <a:bodyPr/>
              <a:lstStyle/>
              <a:p>
                <a:pPr>
                  <a:defRPr sz="800" b="1">
                    <a:solidFill>
                      <a:schemeClr val="bg1"/>
                    </a:solidFill>
                    <a:latin typeface="Verdana" pitchFamily="34" charset="0"/>
                  </a:defRPr>
                </a:pPr>
                <a:endParaRPr lang="es-CL"/>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'Gráfico Casos por Año GES'!$D$41:$E$54</c:f>
              <c:multiLvlStrCache>
                <c:ptCount val="14"/>
                <c:lvl>
                  <c:pt idx="0">
                    <c:v>Año 1 (05-06)</c:v>
                  </c:pt>
                  <c:pt idx="1">
                    <c:v>Año 2 (06-07)</c:v>
                  </c:pt>
                  <c:pt idx="2">
                    <c:v>Año 3 (07-08)</c:v>
                  </c:pt>
                  <c:pt idx="3">
                    <c:v>Año 4 (08-09)</c:v>
                  </c:pt>
                  <c:pt idx="4">
                    <c:v>Año 5 (09-10)</c:v>
                  </c:pt>
                  <c:pt idx="5">
                    <c:v>Año 6 (10-11)</c:v>
                  </c:pt>
                  <c:pt idx="6">
                    <c:v>Año 7 (11-12)</c:v>
                  </c:pt>
                  <c:pt idx="7">
                    <c:v>Año 8 (12-13)</c:v>
                  </c:pt>
                  <c:pt idx="8">
                    <c:v>Año 9 (13-14)</c:v>
                  </c:pt>
                  <c:pt idx="9">
                    <c:v>Año 10 (14-15)</c:v>
                  </c:pt>
                  <c:pt idx="10">
                    <c:v>Año 11 (15-16)</c:v>
                  </c:pt>
                  <c:pt idx="11">
                    <c:v>Año 12 (16-17)</c:v>
                  </c:pt>
                  <c:pt idx="12">
                    <c:v>Año 13 (17-18)</c:v>
                  </c:pt>
                  <c:pt idx="13">
                    <c:v>Año 14 (18-19)</c:v>
                  </c:pt>
                </c:lvl>
                <c:lvl>
                  <c:pt idx="0">
                    <c:v>Decreto Supremo N° 170</c:v>
                  </c:pt>
                  <c:pt idx="1">
                    <c:v>Decreto Supremo N° 228</c:v>
                  </c:pt>
                  <c:pt idx="2">
                    <c:v>Decreto Supremo N° 44</c:v>
                  </c:pt>
                  <c:pt idx="5">
                    <c:v>Decreto Supremo N° 1</c:v>
                  </c:pt>
                  <c:pt idx="8">
                    <c:v>Decreto Supremo N° 4</c:v>
                  </c:pt>
                  <c:pt idx="11">
                    <c:v>Decreto Supremo N° 3</c:v>
                  </c:pt>
                </c:lvl>
              </c:multiLvlStrCache>
            </c:multiLvlStrRef>
          </c:cat>
          <c:val>
            <c:numRef>
              <c:f>'Gráfico Casos por Año GES'!$G$41:$G$54</c:f>
              <c:numCache>
                <c:formatCode>_-* #,##0_-;\-* #,##0_-;_-* "-"??_-;_-@_-</c:formatCode>
                <c:ptCount val="14"/>
                <c:pt idx="0">
                  <c:v>83835</c:v>
                </c:pt>
                <c:pt idx="1">
                  <c:v>97042</c:v>
                </c:pt>
                <c:pt idx="2">
                  <c:v>97634</c:v>
                </c:pt>
                <c:pt idx="3">
                  <c:v>131760</c:v>
                </c:pt>
                <c:pt idx="4">
                  <c:v>112750</c:v>
                </c:pt>
                <c:pt idx="5">
                  <c:v>132837</c:v>
                </c:pt>
                <c:pt idx="6">
                  <c:v>126566</c:v>
                </c:pt>
                <c:pt idx="7">
                  <c:v>111927</c:v>
                </c:pt>
                <c:pt idx="8">
                  <c:v>162713</c:v>
                </c:pt>
                <c:pt idx="9">
                  <c:v>185252</c:v>
                </c:pt>
                <c:pt idx="10">
                  <c:v>188235</c:v>
                </c:pt>
                <c:pt idx="11">
                  <c:v>184347</c:v>
                </c:pt>
                <c:pt idx="12">
                  <c:v>171240</c:v>
                </c:pt>
                <c:pt idx="13">
                  <c:v>195506</c:v>
                </c:pt>
              </c:numCache>
            </c:numRef>
          </c:val>
          <c:smooth val="0"/>
          <c:extLst>
            <c:ext xmlns:c16="http://schemas.microsoft.com/office/drawing/2014/chart" uri="{C3380CC4-5D6E-409C-BE32-E72D297353CC}">
              <c16:uniqueId val="{00000003-163C-4B30-B7D5-B35437E5D326}"/>
            </c:ext>
          </c:extLst>
        </c:ser>
        <c:dLbls>
          <c:showLegendKey val="0"/>
          <c:showVal val="0"/>
          <c:showCatName val="0"/>
          <c:showSerName val="0"/>
          <c:showPercent val="0"/>
          <c:showBubbleSize val="0"/>
        </c:dLbls>
        <c:marker val="1"/>
        <c:smooth val="0"/>
        <c:axId val="279225376"/>
        <c:axId val="466569088"/>
      </c:lineChart>
      <c:catAx>
        <c:axId val="279225376"/>
        <c:scaling>
          <c:orientation val="minMax"/>
        </c:scaling>
        <c:delete val="0"/>
        <c:axPos val="b"/>
        <c:majorGridlines>
          <c:spPr>
            <a:ln w="3175">
              <a:prstDash val="sysDot"/>
            </a:ln>
          </c:spPr>
        </c:majorGridlines>
        <c:numFmt formatCode="General" sourceLinked="1"/>
        <c:majorTickMark val="none"/>
        <c:minorTickMark val="none"/>
        <c:tickLblPos val="nextTo"/>
        <c:txPr>
          <a:bodyPr/>
          <a:lstStyle/>
          <a:p>
            <a:pPr>
              <a:defRPr sz="650">
                <a:latin typeface="Verdana" pitchFamily="34" charset="0"/>
              </a:defRPr>
            </a:pPr>
            <a:endParaRPr lang="es-CL"/>
          </a:p>
        </c:txPr>
        <c:crossAx val="466569088"/>
        <c:crosses val="autoZero"/>
        <c:auto val="1"/>
        <c:lblAlgn val="ctr"/>
        <c:lblOffset val="100"/>
        <c:noMultiLvlLbl val="0"/>
      </c:catAx>
      <c:valAx>
        <c:axId val="466569088"/>
        <c:scaling>
          <c:orientation val="minMax"/>
          <c:max val="3500000"/>
        </c:scaling>
        <c:delete val="0"/>
        <c:axPos val="l"/>
        <c:numFmt formatCode="_-* #,##0_-;\-* #,##0_-;_-* &quot;-&quot;??_-;_-@_-" sourceLinked="1"/>
        <c:majorTickMark val="none"/>
        <c:minorTickMark val="none"/>
        <c:tickLblPos val="nextTo"/>
        <c:spPr>
          <a:ln w="9525">
            <a:solidFill>
              <a:schemeClr val="accent1"/>
            </a:solidFill>
          </a:ln>
        </c:spPr>
        <c:txPr>
          <a:bodyPr/>
          <a:lstStyle/>
          <a:p>
            <a:pPr>
              <a:defRPr sz="800">
                <a:solidFill>
                  <a:schemeClr val="tx2">
                    <a:lumMod val="60000"/>
                    <a:lumOff val="40000"/>
                  </a:schemeClr>
                </a:solidFill>
                <a:latin typeface="Verdana" pitchFamily="34" charset="0"/>
              </a:defRPr>
            </a:pPr>
            <a:endParaRPr lang="es-CL"/>
          </a:p>
        </c:txPr>
        <c:crossAx val="279225376"/>
        <c:crosses val="autoZero"/>
        <c:crossBetween val="between"/>
        <c:majorUnit val="100000"/>
      </c:valAx>
    </c:plotArea>
    <c:legend>
      <c:legendPos val="b"/>
      <c:overlay val="0"/>
    </c:legend>
    <c:plotVisOnly val="1"/>
    <c:dispBlanksAs val="gap"/>
    <c:showDLblsOverMax val="0"/>
  </c:chart>
  <c:spPr>
    <a:noFill/>
  </c:spPr>
  <c:printSettings>
    <c:headerFooter/>
    <c:pageMargins b="0.75000000000000588" l="0.70000000000000062" r="0.70000000000000062" t="0.750000000000005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i="1">
                <a:latin typeface="Verdana" pitchFamily="34" charset="0"/>
              </a:defRPr>
            </a:pPr>
            <a:r>
              <a:rPr lang="es-ES" sz="1050" i="1">
                <a:latin typeface="Verdana" pitchFamily="34" charset="0"/>
              </a:rPr>
              <a:t>Número</a:t>
            </a:r>
            <a:r>
              <a:rPr lang="es-ES" sz="1050" i="1" baseline="0">
                <a:latin typeface="Verdana" pitchFamily="34" charset="0"/>
              </a:rPr>
              <a:t> de Casos GES entre Enero y  Diciembre de cada Año</a:t>
            </a:r>
          </a:p>
          <a:p>
            <a:pPr>
              <a:defRPr sz="1050" i="1">
                <a:latin typeface="Verdana" pitchFamily="34" charset="0"/>
              </a:defRPr>
            </a:pPr>
            <a:endParaRPr lang="es-ES" sz="1050" i="1">
              <a:latin typeface="Verdana" pitchFamily="34" charset="0"/>
            </a:endParaRPr>
          </a:p>
        </c:rich>
      </c:tx>
      <c:overlay val="0"/>
    </c:title>
    <c:autoTitleDeleted val="0"/>
    <c:plotArea>
      <c:layout>
        <c:manualLayout>
          <c:layoutTarget val="inner"/>
          <c:xMode val="edge"/>
          <c:yMode val="edge"/>
          <c:x val="0.13984921902419645"/>
          <c:y val="0.11936172865629494"/>
          <c:w val="0.81440663564079174"/>
          <c:h val="0.73476137117301066"/>
        </c:manualLayout>
      </c:layout>
      <c:lineChart>
        <c:grouping val="standard"/>
        <c:varyColors val="0"/>
        <c:ser>
          <c:idx val="0"/>
          <c:order val="0"/>
          <c:tx>
            <c:strRef>
              <c:f>'Gráfico Casos por Año Calendari'!$F$31</c:f>
              <c:strCache>
                <c:ptCount val="1"/>
                <c:pt idx="0">
                  <c:v>FONASA</c:v>
                </c:pt>
              </c:strCache>
            </c:strRef>
          </c:tx>
          <c:marker>
            <c:symbol val="circle"/>
            <c:size val="6"/>
            <c:spPr>
              <a:solidFill>
                <a:schemeClr val="tx2">
                  <a:lumMod val="60000"/>
                  <a:lumOff val="40000"/>
                </a:schemeClr>
              </a:solidFill>
            </c:spPr>
          </c:marker>
          <c:dLbls>
            <c:dLbl>
              <c:idx val="1"/>
              <c:layout>
                <c:manualLayout>
                  <c:x val="-5.0507492852900022E-2"/>
                  <c:y val="2.576480881066337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5FF-404F-8FE9-BC98D32437C5}"/>
                </c:ext>
              </c:extLst>
            </c:dLbl>
            <c:dLbl>
              <c:idx val="4"/>
              <c:layout>
                <c:manualLayout>
                  <c:x val="-3.560991152508277E-2"/>
                  <c:y val="-2.9137151973650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5FF-404F-8FE9-BC98D32437C5}"/>
                </c:ext>
              </c:extLst>
            </c:dLbl>
            <c:dLbl>
              <c:idx val="5"/>
              <c:layout>
                <c:manualLayout>
                  <c:x val="-5.0507492852900022E-2"/>
                  <c:y val="2.837918789563069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5FF-404F-8FE9-BC98D32437C5}"/>
                </c:ext>
              </c:extLst>
            </c:dLbl>
            <c:dLbl>
              <c:idx val="8"/>
              <c:layout>
                <c:manualLayout>
                  <c:x val="-5.9818481182785842E-2"/>
                  <c:y val="-2.913715197365035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5FF-404F-8FE9-BC98D32437C5}"/>
                </c:ext>
              </c:extLst>
            </c:dLbl>
            <c:dLbl>
              <c:idx val="10"/>
              <c:layout>
                <c:manualLayout>
                  <c:x val="-5.0507492852900022E-2"/>
                  <c:y val="-4.220904739848695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5FF-404F-8FE9-BC98D32437C5}"/>
                </c:ext>
              </c:extLst>
            </c:dLbl>
            <c:spPr>
              <a:solidFill>
                <a:schemeClr val="tx2">
                  <a:lumMod val="60000"/>
                  <a:lumOff val="40000"/>
                </a:schemeClr>
              </a:solidFill>
            </c:spPr>
            <c:txPr>
              <a:bodyPr/>
              <a:lstStyle/>
              <a:p>
                <a:pPr>
                  <a:defRPr sz="600" b="1">
                    <a:solidFill>
                      <a:schemeClr val="bg1"/>
                    </a:solidFill>
                    <a:latin typeface="Verdana" pitchFamily="34" charset="0"/>
                  </a:defRPr>
                </a:pPr>
                <a:endParaRPr lang="es-CL"/>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'Gráfico Casos por Año Calendari'!$E$32:$E$45</c:f>
              <c:numCache>
                <c:formatCode>0_ ;\-0\ </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'Gráfico Casos por Año Calendari'!$F$32:$F$45</c:f>
              <c:numCache>
                <c:formatCode>_-* #,##0_-;\-* #,##0_-;_-* "-"??_-;_-@_-</c:formatCode>
                <c:ptCount val="14"/>
                <c:pt idx="0">
                  <c:v>1322618</c:v>
                </c:pt>
                <c:pt idx="1">
                  <c:v>1338363</c:v>
                </c:pt>
                <c:pt idx="2">
                  <c:v>1691878</c:v>
                </c:pt>
                <c:pt idx="3">
                  <c:v>2212182</c:v>
                </c:pt>
                <c:pt idx="4">
                  <c:v>2175314</c:v>
                </c:pt>
                <c:pt idx="5">
                  <c:v>1984574</c:v>
                </c:pt>
                <c:pt idx="6">
                  <c:v>2684973</c:v>
                </c:pt>
                <c:pt idx="7">
                  <c:v>2781733</c:v>
                </c:pt>
                <c:pt idx="8">
                  <c:v>2978702</c:v>
                </c:pt>
                <c:pt idx="9">
                  <c:v>3062912</c:v>
                </c:pt>
                <c:pt idx="10">
                  <c:v>3096124</c:v>
                </c:pt>
                <c:pt idx="11">
                  <c:v>2971590</c:v>
                </c:pt>
                <c:pt idx="12">
                  <c:v>3264020</c:v>
                </c:pt>
                <c:pt idx="13">
                  <c:v>3184310</c:v>
                </c:pt>
              </c:numCache>
            </c:numRef>
          </c:val>
          <c:smooth val="0"/>
          <c:extLst>
            <c:ext xmlns:c16="http://schemas.microsoft.com/office/drawing/2014/chart" uri="{C3380CC4-5D6E-409C-BE32-E72D297353CC}">
              <c16:uniqueId val="{00000005-65FF-404F-8FE9-BC98D32437C5}"/>
            </c:ext>
          </c:extLst>
        </c:ser>
        <c:ser>
          <c:idx val="1"/>
          <c:order val="1"/>
          <c:tx>
            <c:strRef>
              <c:f>'Gráfico Casos por Año Calendari'!$G$31</c:f>
              <c:strCache>
                <c:ptCount val="1"/>
                <c:pt idx="0">
                  <c:v>ISAPRE</c:v>
                </c:pt>
              </c:strCache>
            </c:strRef>
          </c:tx>
          <c:marker>
            <c:symbol val="circle"/>
            <c:size val="6"/>
          </c:marker>
          <c:dLbls>
            <c:spPr>
              <a:solidFill>
                <a:schemeClr val="accent2"/>
              </a:solidFill>
            </c:spPr>
            <c:txPr>
              <a:bodyPr/>
              <a:lstStyle/>
              <a:p>
                <a:pPr>
                  <a:defRPr sz="600" b="1">
                    <a:solidFill>
                      <a:schemeClr val="bg1"/>
                    </a:solidFill>
                    <a:latin typeface="Verdana" pitchFamily="34" charset="0"/>
                  </a:defRPr>
                </a:pPr>
                <a:endParaRPr lang="es-CL"/>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'Gráfico Casos por Año Calendari'!$E$32:$E$45</c:f>
              <c:numCache>
                <c:formatCode>0_ ;\-0\ </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'Gráfico Casos por Año Calendari'!$G$32:$G$45</c:f>
              <c:numCache>
                <c:formatCode>_-* #,##0_-;\-* #,##0_-;_-* "-"??_-;_-@_-</c:formatCode>
                <c:ptCount val="14"/>
                <c:pt idx="0">
                  <c:v>47555</c:v>
                </c:pt>
                <c:pt idx="1">
                  <c:v>89786</c:v>
                </c:pt>
                <c:pt idx="2">
                  <c:v>95706</c:v>
                </c:pt>
                <c:pt idx="3">
                  <c:v>123950</c:v>
                </c:pt>
                <c:pt idx="4">
                  <c:v>110509</c:v>
                </c:pt>
                <c:pt idx="5">
                  <c:v>124810</c:v>
                </c:pt>
                <c:pt idx="6">
                  <c:v>126952</c:v>
                </c:pt>
                <c:pt idx="7">
                  <c:v>118791</c:v>
                </c:pt>
                <c:pt idx="8">
                  <c:v>141845</c:v>
                </c:pt>
                <c:pt idx="9">
                  <c:v>180115</c:v>
                </c:pt>
                <c:pt idx="10">
                  <c:v>175393</c:v>
                </c:pt>
                <c:pt idx="11">
                  <c:v>191484</c:v>
                </c:pt>
                <c:pt idx="12">
                  <c:v>177764</c:v>
                </c:pt>
                <c:pt idx="13">
                  <c:v>180552</c:v>
                </c:pt>
              </c:numCache>
            </c:numRef>
          </c:val>
          <c:smooth val="0"/>
          <c:extLst>
            <c:ext xmlns:c16="http://schemas.microsoft.com/office/drawing/2014/chart" uri="{C3380CC4-5D6E-409C-BE32-E72D297353CC}">
              <c16:uniqueId val="{00000006-65FF-404F-8FE9-BC98D32437C5}"/>
            </c:ext>
          </c:extLst>
        </c:ser>
        <c:dLbls>
          <c:showLegendKey val="0"/>
          <c:showVal val="0"/>
          <c:showCatName val="0"/>
          <c:showSerName val="0"/>
          <c:showPercent val="0"/>
          <c:showBubbleSize val="0"/>
        </c:dLbls>
        <c:marker val="1"/>
        <c:smooth val="0"/>
        <c:axId val="186768464"/>
        <c:axId val="186769024"/>
      </c:lineChart>
      <c:catAx>
        <c:axId val="186768464"/>
        <c:scaling>
          <c:orientation val="minMax"/>
        </c:scaling>
        <c:delete val="0"/>
        <c:axPos val="b"/>
        <c:majorGridlines>
          <c:spPr>
            <a:ln w="3175">
              <a:prstDash val="sysDot"/>
            </a:ln>
          </c:spPr>
        </c:majorGridlines>
        <c:numFmt formatCode="0_ ;\-0\ " sourceLinked="1"/>
        <c:majorTickMark val="none"/>
        <c:minorTickMark val="none"/>
        <c:tickLblPos val="nextTo"/>
        <c:txPr>
          <a:bodyPr/>
          <a:lstStyle/>
          <a:p>
            <a:pPr>
              <a:defRPr sz="800">
                <a:latin typeface="Verdana" pitchFamily="34" charset="0"/>
              </a:defRPr>
            </a:pPr>
            <a:endParaRPr lang="es-CL"/>
          </a:p>
        </c:txPr>
        <c:crossAx val="186769024"/>
        <c:crosses val="autoZero"/>
        <c:auto val="1"/>
        <c:lblAlgn val="ctr"/>
        <c:lblOffset val="100"/>
        <c:noMultiLvlLbl val="0"/>
      </c:catAx>
      <c:valAx>
        <c:axId val="186769024"/>
        <c:scaling>
          <c:orientation val="minMax"/>
        </c:scaling>
        <c:delete val="0"/>
        <c:axPos val="l"/>
        <c:numFmt formatCode="_-* #,##0_-;\-* #,##0_-;_-* &quot;-&quot;??_-;_-@_-" sourceLinked="1"/>
        <c:majorTickMark val="none"/>
        <c:minorTickMark val="none"/>
        <c:tickLblPos val="nextTo"/>
        <c:spPr>
          <a:ln w="9525">
            <a:solidFill>
              <a:schemeClr val="accent1"/>
            </a:solidFill>
          </a:ln>
        </c:spPr>
        <c:txPr>
          <a:bodyPr/>
          <a:lstStyle/>
          <a:p>
            <a:pPr>
              <a:defRPr sz="600">
                <a:solidFill>
                  <a:schemeClr val="tx2">
                    <a:lumMod val="60000"/>
                    <a:lumOff val="40000"/>
                  </a:schemeClr>
                </a:solidFill>
                <a:latin typeface="Verdana" pitchFamily="34" charset="0"/>
              </a:defRPr>
            </a:pPr>
            <a:endParaRPr lang="es-CL"/>
          </a:p>
        </c:txPr>
        <c:crossAx val="186768464"/>
        <c:crosses val="autoZero"/>
        <c:crossBetween val="between"/>
        <c:majorUnit val="100000"/>
      </c:valAx>
      <c:spPr>
        <a:noFill/>
        <a:ln w="25400">
          <a:noFill/>
        </a:ln>
      </c:spPr>
    </c:plotArea>
    <c:legend>
      <c:legendPos val="b"/>
      <c:overlay val="0"/>
    </c:legend>
    <c:plotVisOnly val="1"/>
    <c:dispBlanksAs val="gap"/>
    <c:showDLblsOverMax val="0"/>
  </c:chart>
  <c:printSettings>
    <c:headerFooter/>
    <c:pageMargins b="0.75000000000000522" l="0.70000000000000062" r="0.70000000000000062" t="0.75000000000000522"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pPr>
            <a:r>
              <a:rPr lang="en-US"/>
              <a:t>Distribución de casos acumulados a diciembre de cada año</a:t>
            </a:r>
          </a:p>
        </c:rich>
      </c:tx>
      <c:overlay val="1"/>
    </c:title>
    <c:autoTitleDeleted val="0"/>
    <c:plotArea>
      <c:layout>
        <c:manualLayout>
          <c:layoutTarget val="inner"/>
          <c:xMode val="edge"/>
          <c:yMode val="edge"/>
          <c:x val="8.8146620561318723E-2"/>
          <c:y val="0.10878151594687054"/>
          <c:w val="0.76989834604008112"/>
          <c:h val="0.82718225562713754"/>
        </c:manualLayout>
      </c:layout>
      <c:barChart>
        <c:barDir val="col"/>
        <c:grouping val="percentStacked"/>
        <c:varyColors val="0"/>
        <c:ser>
          <c:idx val="0"/>
          <c:order val="0"/>
          <c:tx>
            <c:strRef>
              <c:f>'Gráficos Casos Acumulados'!$H$36</c:f>
              <c:strCache>
                <c:ptCount val="1"/>
                <c:pt idx="0">
                  <c:v>Fonasa</c:v>
                </c:pt>
              </c:strCache>
            </c:strRef>
          </c:tx>
          <c:invertIfNegative val="0"/>
          <c:dLbls>
            <c:spPr>
              <a:noFill/>
              <a:ln>
                <a:noFill/>
              </a:ln>
              <a:effectLst/>
            </c:spPr>
            <c:txPr>
              <a:bodyPr/>
              <a:lstStyle/>
              <a:p>
                <a:pPr>
                  <a:defRPr sz="1100" b="1">
                    <a:solidFill>
                      <a:schemeClr val="bg1"/>
                    </a:solidFill>
                    <a:latin typeface="Verdana"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'Gráficos Casos Acumulados'!$D$37:$D$41</c:f>
              <c:strCache>
                <c:ptCount val="5"/>
                <c:pt idx="0">
                  <c:v>a Dic-08</c:v>
                </c:pt>
                <c:pt idx="1">
                  <c:v>a Dic-09</c:v>
                </c:pt>
                <c:pt idx="2">
                  <c:v>a Dic-10</c:v>
                </c:pt>
                <c:pt idx="3">
                  <c:v>a Dic-11</c:v>
                </c:pt>
                <c:pt idx="4">
                  <c:v>a Dic-12</c:v>
                </c:pt>
              </c:strCache>
            </c:strRef>
          </c:cat>
          <c:val>
            <c:numRef>
              <c:f>'Gráficos Casos Acumulados'!$H$37:$H$41</c:f>
              <c:numCache>
                <c:formatCode>0.0%</c:formatCode>
                <c:ptCount val="5"/>
                <c:pt idx="0">
                  <c:v>0.94842602713247171</c:v>
                </c:pt>
                <c:pt idx="1">
                  <c:v>0.94917510901663305</c:v>
                </c:pt>
                <c:pt idx="2">
                  <c:v>0.94761577745752801</c:v>
                </c:pt>
                <c:pt idx="3">
                  <c:v>0.94904955447013539</c:v>
                </c:pt>
                <c:pt idx="4">
                  <c:v>0.95074228733186694</c:v>
                </c:pt>
              </c:numCache>
            </c:numRef>
          </c:val>
          <c:extLst>
            <c:ext xmlns:c16="http://schemas.microsoft.com/office/drawing/2014/chart" uri="{C3380CC4-5D6E-409C-BE32-E72D297353CC}">
              <c16:uniqueId val="{00000000-E524-4CE4-9BD8-DB8F0A0DB8FD}"/>
            </c:ext>
          </c:extLst>
        </c:ser>
        <c:ser>
          <c:idx val="1"/>
          <c:order val="1"/>
          <c:tx>
            <c:strRef>
              <c:f>'Gráficos Casos Acumulados'!$I$36</c:f>
              <c:strCache>
                <c:ptCount val="1"/>
                <c:pt idx="0">
                  <c:v>Isapre</c:v>
                </c:pt>
              </c:strCache>
            </c:strRef>
          </c:tx>
          <c:invertIfNegative val="0"/>
          <c:dLbls>
            <c:spPr>
              <a:noFill/>
              <a:ln>
                <a:noFill/>
              </a:ln>
              <a:effectLst/>
            </c:spPr>
            <c:txPr>
              <a:bodyPr/>
              <a:lstStyle/>
              <a:p>
                <a:pPr>
                  <a:defRPr sz="1200" b="1">
                    <a:solidFill>
                      <a:schemeClr val="bg1"/>
                    </a:solidFill>
                    <a:latin typeface="Verdana"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'Gráficos Casos Acumulados'!$D$37:$D$41</c:f>
              <c:strCache>
                <c:ptCount val="5"/>
                <c:pt idx="0">
                  <c:v>a Dic-08</c:v>
                </c:pt>
                <c:pt idx="1">
                  <c:v>a Dic-09</c:v>
                </c:pt>
                <c:pt idx="2">
                  <c:v>a Dic-10</c:v>
                </c:pt>
                <c:pt idx="3">
                  <c:v>a Dic-11</c:v>
                </c:pt>
                <c:pt idx="4">
                  <c:v>a Dic-12</c:v>
                </c:pt>
              </c:strCache>
            </c:strRef>
          </c:cat>
          <c:val>
            <c:numRef>
              <c:f>'Gráficos Casos Acumulados'!$I$37:$I$41</c:f>
              <c:numCache>
                <c:formatCode>0.0%</c:formatCode>
                <c:ptCount val="5"/>
                <c:pt idx="0">
                  <c:v>5.1573972867528323E-2</c:v>
                </c:pt>
                <c:pt idx="1">
                  <c:v>5.0824890983366941E-2</c:v>
                </c:pt>
                <c:pt idx="2">
                  <c:v>5.2384222542472041E-2</c:v>
                </c:pt>
                <c:pt idx="3">
                  <c:v>5.0950445529864642E-2</c:v>
                </c:pt>
                <c:pt idx="4">
                  <c:v>4.9257712668133009E-2</c:v>
                </c:pt>
              </c:numCache>
            </c:numRef>
          </c:val>
          <c:extLst>
            <c:ext xmlns:c16="http://schemas.microsoft.com/office/drawing/2014/chart" uri="{C3380CC4-5D6E-409C-BE32-E72D297353CC}">
              <c16:uniqueId val="{00000001-E524-4CE4-9BD8-DB8F0A0DB8FD}"/>
            </c:ext>
          </c:extLst>
        </c:ser>
        <c:dLbls>
          <c:showLegendKey val="0"/>
          <c:showVal val="0"/>
          <c:showCatName val="0"/>
          <c:showSerName val="0"/>
          <c:showPercent val="0"/>
          <c:showBubbleSize val="0"/>
        </c:dLbls>
        <c:gapWidth val="150"/>
        <c:overlap val="100"/>
        <c:axId val="478688320"/>
        <c:axId val="478688880"/>
      </c:barChart>
      <c:catAx>
        <c:axId val="478688320"/>
        <c:scaling>
          <c:orientation val="minMax"/>
        </c:scaling>
        <c:delete val="0"/>
        <c:axPos val="b"/>
        <c:numFmt formatCode="General" sourceLinked="0"/>
        <c:majorTickMark val="out"/>
        <c:minorTickMark val="none"/>
        <c:tickLblPos val="nextTo"/>
        <c:txPr>
          <a:bodyPr/>
          <a:lstStyle/>
          <a:p>
            <a:pPr>
              <a:defRPr sz="1000" b="1">
                <a:latin typeface="Verdana" pitchFamily="34" charset="0"/>
              </a:defRPr>
            </a:pPr>
            <a:endParaRPr lang="es-CL"/>
          </a:p>
        </c:txPr>
        <c:crossAx val="478688880"/>
        <c:crossesAt val="0"/>
        <c:auto val="1"/>
        <c:lblAlgn val="ctr"/>
        <c:lblOffset val="100"/>
        <c:noMultiLvlLbl val="0"/>
      </c:catAx>
      <c:valAx>
        <c:axId val="478688880"/>
        <c:scaling>
          <c:orientation val="minMax"/>
          <c:min val="0"/>
        </c:scaling>
        <c:delete val="0"/>
        <c:axPos val="l"/>
        <c:majorGridlines/>
        <c:numFmt formatCode="0%" sourceLinked="1"/>
        <c:majorTickMark val="out"/>
        <c:minorTickMark val="none"/>
        <c:tickLblPos val="nextTo"/>
        <c:txPr>
          <a:bodyPr/>
          <a:lstStyle/>
          <a:p>
            <a:pPr>
              <a:defRPr sz="1000" b="1">
                <a:latin typeface="Verdana" pitchFamily="34" charset="0"/>
              </a:defRPr>
            </a:pPr>
            <a:endParaRPr lang="es-CL"/>
          </a:p>
        </c:txPr>
        <c:crossAx val="478688320"/>
        <c:crosses val="autoZero"/>
        <c:crossBetween val="between"/>
        <c:majorUnit val="0.2"/>
      </c:valAx>
    </c:plotArea>
    <c:legend>
      <c:legendPos val="r"/>
      <c:overlay val="0"/>
      <c:txPr>
        <a:bodyPr/>
        <a:lstStyle/>
        <a:p>
          <a:pPr>
            <a:defRPr sz="1400">
              <a:latin typeface="Verdana" pitchFamily="34" charset="0"/>
            </a:defRPr>
          </a:pPr>
          <a:endParaRPr lang="es-CL"/>
        </a:p>
      </c:txPr>
    </c:legend>
    <c:plotVisOnly val="1"/>
    <c:dispBlanksAs val="gap"/>
    <c:showDLblsOverMax val="0"/>
  </c:chart>
  <c:printSettings>
    <c:headerFooter/>
    <c:pageMargins b="0.75000000000000555" l="0.70000000000000062" r="0.70000000000000062" t="0.7500000000000055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400">
                <a:latin typeface="Verdana" pitchFamily="34" charset="0"/>
              </a:defRPr>
            </a:pPr>
            <a:r>
              <a:rPr lang="en-US" sz="1400">
                <a:latin typeface="Verdana" pitchFamily="34" charset="0"/>
              </a:rPr>
              <a:t>Distribución de casos acumulados según modalidad de atención y subsistema a septiembre 2019</a:t>
            </a:r>
          </a:p>
        </c:rich>
      </c:tx>
      <c:overlay val="1"/>
    </c:title>
    <c:autoTitleDeleted val="0"/>
    <c:plotArea>
      <c:layout>
        <c:manualLayout>
          <c:layoutTarget val="inner"/>
          <c:xMode val="edge"/>
          <c:yMode val="edge"/>
          <c:x val="8.6920232796987365E-2"/>
          <c:y val="0.11624437570303719"/>
          <c:w val="0.89394933242040731"/>
          <c:h val="0.76276645106861662"/>
        </c:manualLayout>
      </c:layout>
      <c:barChart>
        <c:barDir val="col"/>
        <c:grouping val="percentStacked"/>
        <c:varyColors val="0"/>
        <c:ser>
          <c:idx val="0"/>
          <c:order val="0"/>
          <c:tx>
            <c:strRef>
              <c:f>'Gráfico Tipo Atención'!$C$44</c:f>
              <c:strCache>
                <c:ptCount val="1"/>
                <c:pt idx="0">
                  <c:v>Ambulatorio</c:v>
                </c:pt>
              </c:strCache>
            </c:strRef>
          </c:tx>
          <c:invertIfNegative val="0"/>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9F9-44DD-AC26-C79500DADE35}"/>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9F9-44DD-AC26-C79500DADE35}"/>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9F9-44DD-AC26-C79500DADE35}"/>
                </c:ext>
              </c:extLst>
            </c:dLbl>
            <c:spPr>
              <a:noFill/>
              <a:ln>
                <a:noFill/>
              </a:ln>
              <a:effectLst/>
            </c:spPr>
            <c:txPr>
              <a:bodyPr/>
              <a:lstStyle/>
              <a:p>
                <a:pPr>
                  <a:defRPr sz="1200" b="1">
                    <a:solidFill>
                      <a:schemeClr val="bg1"/>
                    </a:solidFill>
                    <a:latin typeface="Verdana" pitchFamily="34" charset="0"/>
                  </a:defRPr>
                </a:pPr>
                <a:endParaRPr lang="es-CL"/>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'Gráfico Tipo Atención'!$D$39:$F$39</c:f>
              <c:strCache>
                <c:ptCount val="3"/>
                <c:pt idx="0">
                  <c:v>Fonasa</c:v>
                </c:pt>
                <c:pt idx="1">
                  <c:v>Isapre </c:v>
                </c:pt>
                <c:pt idx="2">
                  <c:v>Sistema</c:v>
                </c:pt>
              </c:strCache>
            </c:strRef>
          </c:cat>
          <c:val>
            <c:numRef>
              <c:f>'Gráfico Tipo Atención'!$D$44:$F$44</c:f>
              <c:numCache>
                <c:formatCode>0.0%</c:formatCode>
                <c:ptCount val="3"/>
                <c:pt idx="0">
                  <c:v>0.70380800021050849</c:v>
                </c:pt>
                <c:pt idx="1">
                  <c:v>0.73457973652356001</c:v>
                </c:pt>
                <c:pt idx="2">
                  <c:v>0.70539778113362039</c:v>
                </c:pt>
              </c:numCache>
            </c:numRef>
          </c:val>
          <c:extLst>
            <c:ext xmlns:c16="http://schemas.microsoft.com/office/drawing/2014/chart" uri="{C3380CC4-5D6E-409C-BE32-E72D297353CC}">
              <c16:uniqueId val="{00000003-B9F9-44DD-AC26-C79500DADE35}"/>
            </c:ext>
          </c:extLst>
        </c:ser>
        <c:ser>
          <c:idx val="1"/>
          <c:order val="1"/>
          <c:tx>
            <c:strRef>
              <c:f>'Gráfico Tipo Atención'!$C$45</c:f>
              <c:strCache>
                <c:ptCount val="1"/>
                <c:pt idx="0">
                  <c:v>Hospitalario</c:v>
                </c:pt>
              </c:strCache>
            </c:strRef>
          </c:tx>
          <c:invertIfNegative val="0"/>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9F9-44DD-AC26-C79500DADE35}"/>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9F9-44DD-AC26-C79500DADE35}"/>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9F9-44DD-AC26-C79500DADE35}"/>
                </c:ext>
              </c:extLst>
            </c:dLbl>
            <c:spPr>
              <a:noFill/>
              <a:ln>
                <a:noFill/>
              </a:ln>
              <a:effectLst/>
            </c:spPr>
            <c:txPr>
              <a:bodyPr/>
              <a:lstStyle/>
              <a:p>
                <a:pPr>
                  <a:defRPr sz="1200" b="1">
                    <a:solidFill>
                      <a:schemeClr val="bg1"/>
                    </a:solidFill>
                    <a:latin typeface="Verdana" pitchFamily="34" charset="0"/>
                  </a:defRPr>
                </a:pPr>
                <a:endParaRPr lang="es-CL"/>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'Gráfico Tipo Atención'!$D$39:$F$39</c:f>
              <c:strCache>
                <c:ptCount val="3"/>
                <c:pt idx="0">
                  <c:v>Fonasa</c:v>
                </c:pt>
                <c:pt idx="1">
                  <c:v>Isapre </c:v>
                </c:pt>
                <c:pt idx="2">
                  <c:v>Sistema</c:v>
                </c:pt>
              </c:strCache>
            </c:strRef>
          </c:cat>
          <c:val>
            <c:numRef>
              <c:f>'Gráfico Tipo Atención'!$D$45:$F$45</c:f>
              <c:numCache>
                <c:formatCode>0.0%</c:formatCode>
                <c:ptCount val="3"/>
                <c:pt idx="0">
                  <c:v>0.11170946533570676</c:v>
                </c:pt>
                <c:pt idx="1">
                  <c:v>0.10175474248756394</c:v>
                </c:pt>
                <c:pt idx="2">
                  <c:v>0.1111951677894831</c:v>
                </c:pt>
              </c:numCache>
            </c:numRef>
          </c:val>
          <c:extLst>
            <c:ext xmlns:c16="http://schemas.microsoft.com/office/drawing/2014/chart" uri="{C3380CC4-5D6E-409C-BE32-E72D297353CC}">
              <c16:uniqueId val="{00000007-B9F9-44DD-AC26-C79500DADE35}"/>
            </c:ext>
          </c:extLst>
        </c:ser>
        <c:ser>
          <c:idx val="2"/>
          <c:order val="2"/>
          <c:tx>
            <c:strRef>
              <c:f>'Gráfico Tipo Atención'!$C$46</c:f>
              <c:strCache>
                <c:ptCount val="1"/>
                <c:pt idx="0">
                  <c:v>Mixto</c:v>
                </c:pt>
              </c:strCache>
            </c:strRef>
          </c:tx>
          <c:invertIfNegative val="0"/>
          <c:dLbls>
            <c:spPr>
              <a:noFill/>
              <a:ln>
                <a:noFill/>
              </a:ln>
              <a:effectLst/>
            </c:spPr>
            <c:txPr>
              <a:bodyPr/>
              <a:lstStyle/>
              <a:p>
                <a:pPr>
                  <a:defRPr sz="1200" b="1">
                    <a:solidFill>
                      <a:schemeClr val="bg1"/>
                    </a:solidFill>
                    <a:latin typeface="Verdana"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'Gráfico Tipo Atención'!$D$39:$F$39</c:f>
              <c:strCache>
                <c:ptCount val="3"/>
                <c:pt idx="0">
                  <c:v>Fonasa</c:v>
                </c:pt>
                <c:pt idx="1">
                  <c:v>Isapre </c:v>
                </c:pt>
                <c:pt idx="2">
                  <c:v>Sistema</c:v>
                </c:pt>
              </c:strCache>
            </c:strRef>
          </c:cat>
          <c:val>
            <c:numRef>
              <c:f>'Gráfico Tipo Atención'!$D$46:$F$46</c:f>
              <c:numCache>
                <c:formatCode>0.0%</c:formatCode>
                <c:ptCount val="3"/>
                <c:pt idx="0">
                  <c:v>0.18448253445378474</c:v>
                </c:pt>
                <c:pt idx="1">
                  <c:v>0.16366552098887602</c:v>
                </c:pt>
                <c:pt idx="2">
                  <c:v>0.18340705107689648</c:v>
                </c:pt>
              </c:numCache>
            </c:numRef>
          </c:val>
          <c:extLst>
            <c:ext xmlns:c16="http://schemas.microsoft.com/office/drawing/2014/chart" uri="{C3380CC4-5D6E-409C-BE32-E72D297353CC}">
              <c16:uniqueId val="{00000008-B9F9-44DD-AC26-C79500DADE35}"/>
            </c:ext>
          </c:extLst>
        </c:ser>
        <c:dLbls>
          <c:showLegendKey val="0"/>
          <c:showVal val="0"/>
          <c:showCatName val="0"/>
          <c:showSerName val="0"/>
          <c:showPercent val="0"/>
          <c:showBubbleSize val="0"/>
        </c:dLbls>
        <c:gapWidth val="75"/>
        <c:overlap val="100"/>
        <c:axId val="480552864"/>
        <c:axId val="480553424"/>
      </c:barChart>
      <c:catAx>
        <c:axId val="480552864"/>
        <c:scaling>
          <c:orientation val="minMax"/>
        </c:scaling>
        <c:delete val="0"/>
        <c:axPos val="b"/>
        <c:numFmt formatCode="General" sourceLinked="0"/>
        <c:majorTickMark val="none"/>
        <c:minorTickMark val="none"/>
        <c:tickLblPos val="nextTo"/>
        <c:txPr>
          <a:bodyPr/>
          <a:lstStyle/>
          <a:p>
            <a:pPr>
              <a:defRPr sz="1000" b="1">
                <a:latin typeface="Verdana" pitchFamily="34" charset="0"/>
              </a:defRPr>
            </a:pPr>
            <a:endParaRPr lang="es-CL"/>
          </a:p>
        </c:txPr>
        <c:crossAx val="480553424"/>
        <c:crosses val="autoZero"/>
        <c:auto val="1"/>
        <c:lblAlgn val="ctr"/>
        <c:lblOffset val="100"/>
        <c:noMultiLvlLbl val="0"/>
      </c:catAx>
      <c:valAx>
        <c:axId val="480553424"/>
        <c:scaling>
          <c:orientation val="minMax"/>
        </c:scaling>
        <c:delete val="0"/>
        <c:axPos val="l"/>
        <c:numFmt formatCode="0%" sourceLinked="1"/>
        <c:majorTickMark val="none"/>
        <c:minorTickMark val="none"/>
        <c:tickLblPos val="nextTo"/>
        <c:spPr>
          <a:noFill/>
          <a:ln w="9525">
            <a:noFill/>
          </a:ln>
        </c:spPr>
        <c:txPr>
          <a:bodyPr/>
          <a:lstStyle/>
          <a:p>
            <a:pPr>
              <a:defRPr sz="1000" b="1">
                <a:latin typeface="Verdana" pitchFamily="34" charset="0"/>
              </a:defRPr>
            </a:pPr>
            <a:endParaRPr lang="es-CL"/>
          </a:p>
        </c:txPr>
        <c:crossAx val="480552864"/>
        <c:crosses val="autoZero"/>
        <c:crossBetween val="between"/>
        <c:majorUnit val="0.2"/>
      </c:valAx>
      <c:spPr>
        <a:noFill/>
        <a:ln>
          <a:noFill/>
        </a:ln>
      </c:spPr>
    </c:plotArea>
    <c:legend>
      <c:legendPos val="b"/>
      <c:overlay val="0"/>
      <c:spPr>
        <a:ln>
          <a:solidFill>
            <a:schemeClr val="accent1"/>
          </a:solidFill>
        </a:ln>
      </c:spPr>
      <c:txPr>
        <a:bodyPr/>
        <a:lstStyle/>
        <a:p>
          <a:pPr>
            <a:defRPr sz="1400">
              <a:latin typeface="Verdana" pitchFamily="34" charset="0"/>
            </a:defRPr>
          </a:pPr>
          <a:endParaRPr lang="es-CL"/>
        </a:p>
      </c:txPr>
    </c:legend>
    <c:plotVisOnly val="1"/>
    <c:dispBlanksAs val="gap"/>
    <c:showDLblsOverMax val="0"/>
  </c:chart>
  <c:spPr>
    <a:ln>
      <a:noFill/>
    </a:ln>
  </c:spPr>
  <c:printSettings>
    <c:headerFooter/>
    <c:pageMargins b="0.75000000000000544" l="0.70000000000000062" r="0.70000000000000062" t="0.75000000000000544"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200">
                <a:latin typeface="Verdana" pitchFamily="34" charset="0"/>
              </a:defRPr>
            </a:pPr>
            <a:r>
              <a:rPr lang="en-US" sz="1200">
                <a:latin typeface="Verdana" pitchFamily="34" charset="0"/>
              </a:rPr>
              <a:t>Distribución de Problemas de Salud acumulados a</a:t>
            </a:r>
            <a:r>
              <a:rPr lang="en-US" sz="1200" baseline="0">
                <a:latin typeface="Verdana" pitchFamily="34" charset="0"/>
              </a:rPr>
              <a:t> junio</a:t>
            </a:r>
            <a:endParaRPr lang="en-US" sz="1200">
              <a:latin typeface="Verdana" pitchFamily="34" charset="0"/>
            </a:endParaRPr>
          </a:p>
          <a:p>
            <a:pPr>
              <a:defRPr sz="1200">
                <a:latin typeface="Verdana" pitchFamily="34" charset="0"/>
              </a:defRPr>
            </a:pPr>
            <a:r>
              <a:rPr lang="en-US" sz="1200">
                <a:latin typeface="Verdana" pitchFamily="34" charset="0"/>
              </a:rPr>
              <a:t>Fonasa e Isapres</a:t>
            </a:r>
          </a:p>
        </c:rich>
      </c:tx>
      <c:overlay val="1"/>
    </c:title>
    <c:autoTitleDeleted val="0"/>
    <c:plotArea>
      <c:layout>
        <c:manualLayout>
          <c:layoutTarget val="inner"/>
          <c:xMode val="edge"/>
          <c:yMode val="edge"/>
          <c:x val="9.7438982150691578E-2"/>
          <c:y val="0.15441622350224177"/>
          <c:w val="0.84811105876722659"/>
          <c:h val="0.70855493174784956"/>
        </c:manualLayout>
      </c:layout>
      <c:barChart>
        <c:barDir val="col"/>
        <c:grouping val="stacked"/>
        <c:varyColors val="0"/>
        <c:ser>
          <c:idx val="0"/>
          <c:order val="0"/>
          <c:tx>
            <c:strRef>
              <c:f>GrafPorGrupdeDS!$C$44</c:f>
              <c:strCache>
                <c:ptCount val="1"/>
                <c:pt idx="0">
                  <c:v>Problema  1 - 25</c:v>
                </c:pt>
              </c:strCache>
            </c:strRef>
          </c:tx>
          <c:invertIfNegative val="0"/>
          <c:dLbls>
            <c:dLbl>
              <c:idx val="0"/>
              <c:tx>
                <c:rich>
                  <a:bodyPr/>
                  <a:lstStyle/>
                  <a:p>
                    <a:r>
                      <a:rPr lang="en-US"/>
                      <a:t>100%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ABC-4C78-B09D-42F514E92277}"/>
                </c:ext>
              </c:extLst>
            </c:dLbl>
            <c:spPr>
              <a:noFill/>
              <a:ln>
                <a:noFill/>
              </a:ln>
              <a:effectLst/>
            </c:spPr>
            <c:txPr>
              <a:bodyPr/>
              <a:lstStyle/>
              <a:p>
                <a:pPr>
                  <a:defRPr sz="800" b="0">
                    <a:solidFill>
                      <a:schemeClr val="bg1"/>
                    </a:solidFill>
                    <a:latin typeface="Verdana"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GrafPorGrupdeDS!$D$43:$Q$43</c:f>
              <c:strCache>
                <c:ptCount val="14"/>
                <c:pt idx="0">
                  <c:v>a Jun 2006</c:v>
                </c:pt>
                <c:pt idx="1">
                  <c:v>a Jun 2007</c:v>
                </c:pt>
                <c:pt idx="2">
                  <c:v>a Jun 2008</c:v>
                </c:pt>
                <c:pt idx="3">
                  <c:v>a Jun 2009</c:v>
                </c:pt>
                <c:pt idx="4">
                  <c:v>a Jun 2010</c:v>
                </c:pt>
                <c:pt idx="5">
                  <c:v>a Jun 2011</c:v>
                </c:pt>
                <c:pt idx="6">
                  <c:v>a Jun 2012</c:v>
                </c:pt>
                <c:pt idx="7">
                  <c:v>a Jun 2013</c:v>
                </c:pt>
                <c:pt idx="8">
                  <c:v>a Jun 2014</c:v>
                </c:pt>
                <c:pt idx="9">
                  <c:v>a Jun 2015</c:v>
                </c:pt>
                <c:pt idx="10">
                  <c:v>a Jun 2016</c:v>
                </c:pt>
                <c:pt idx="11">
                  <c:v>a Jun 2017</c:v>
                </c:pt>
                <c:pt idx="12">
                  <c:v>a Jun 2018</c:v>
                </c:pt>
                <c:pt idx="13">
                  <c:v>a Jun 2019</c:v>
                </c:pt>
              </c:strCache>
            </c:strRef>
          </c:cat>
          <c:val>
            <c:numRef>
              <c:f>GrafPorGrupdeDS!$D$44:$Q$44</c:f>
              <c:numCache>
                <c:formatCode>0.0%</c:formatCode>
                <c:ptCount val="14"/>
                <c:pt idx="0">
                  <c:v>1</c:v>
                </c:pt>
                <c:pt idx="1">
                  <c:v>0.84646711172130895</c:v>
                </c:pt>
                <c:pt idx="2">
                  <c:v>0.69090234226581948</c:v>
                </c:pt>
                <c:pt idx="3">
                  <c:v>0.62283817989371382</c:v>
                </c:pt>
                <c:pt idx="4">
                  <c:v>0.58810978945714043</c:v>
                </c:pt>
                <c:pt idx="5">
                  <c:v>0.56195836074042349</c:v>
                </c:pt>
                <c:pt idx="6">
                  <c:v>0.54924624373635089</c:v>
                </c:pt>
                <c:pt idx="7">
                  <c:v>0.5425752534304018</c:v>
                </c:pt>
                <c:pt idx="8">
                  <c:v>0.53648280970375728</c:v>
                </c:pt>
                <c:pt idx="9">
                  <c:v>0.53416126436740696</c:v>
                </c:pt>
                <c:pt idx="10">
                  <c:v>0.53311327822939503</c:v>
                </c:pt>
                <c:pt idx="11">
                  <c:v>0.5320462262046336</c:v>
                </c:pt>
                <c:pt idx="12">
                  <c:v>0.53220672899031429</c:v>
                </c:pt>
                <c:pt idx="13">
                  <c:v>0.53333525511989543</c:v>
                </c:pt>
              </c:numCache>
            </c:numRef>
          </c:val>
          <c:extLst>
            <c:ext xmlns:c16="http://schemas.microsoft.com/office/drawing/2014/chart" uri="{C3380CC4-5D6E-409C-BE32-E72D297353CC}">
              <c16:uniqueId val="{00000001-EABC-4C78-B09D-42F514E92277}"/>
            </c:ext>
          </c:extLst>
        </c:ser>
        <c:ser>
          <c:idx val="1"/>
          <c:order val="1"/>
          <c:tx>
            <c:strRef>
              <c:f>GrafPorGrupdeDS!$C$45</c:f>
              <c:strCache>
                <c:ptCount val="1"/>
                <c:pt idx="0">
                  <c:v>Problema 26 - 40</c:v>
                </c:pt>
              </c:strCache>
            </c:strRef>
          </c:tx>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2-EABC-4C78-B09D-42F514E92277}"/>
                </c:ext>
              </c:extLst>
            </c:dLbl>
            <c:spPr>
              <a:noFill/>
              <a:ln>
                <a:noFill/>
              </a:ln>
              <a:effectLst/>
            </c:spPr>
            <c:txPr>
              <a:bodyPr/>
              <a:lstStyle/>
              <a:p>
                <a:pPr>
                  <a:defRPr sz="800" b="0">
                    <a:solidFill>
                      <a:schemeClr val="bg1"/>
                    </a:solidFill>
                    <a:latin typeface="Verdana"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GrafPorGrupdeDS!$D$43:$Q$43</c:f>
              <c:strCache>
                <c:ptCount val="14"/>
                <c:pt idx="0">
                  <c:v>a Jun 2006</c:v>
                </c:pt>
                <c:pt idx="1">
                  <c:v>a Jun 2007</c:v>
                </c:pt>
                <c:pt idx="2">
                  <c:v>a Jun 2008</c:v>
                </c:pt>
                <c:pt idx="3">
                  <c:v>a Jun 2009</c:v>
                </c:pt>
                <c:pt idx="4">
                  <c:v>a Jun 2010</c:v>
                </c:pt>
                <c:pt idx="5">
                  <c:v>a Jun 2011</c:v>
                </c:pt>
                <c:pt idx="6">
                  <c:v>a Jun 2012</c:v>
                </c:pt>
                <c:pt idx="7">
                  <c:v>a Jun 2013</c:v>
                </c:pt>
                <c:pt idx="8">
                  <c:v>a Jun 2014</c:v>
                </c:pt>
                <c:pt idx="9">
                  <c:v>a Jun 2015</c:v>
                </c:pt>
                <c:pt idx="10">
                  <c:v>a Jun 2016</c:v>
                </c:pt>
                <c:pt idx="11">
                  <c:v>a Jun 2017</c:v>
                </c:pt>
                <c:pt idx="12">
                  <c:v>a Jun 2018</c:v>
                </c:pt>
                <c:pt idx="13">
                  <c:v>a Jun 2019</c:v>
                </c:pt>
              </c:strCache>
            </c:strRef>
          </c:cat>
          <c:val>
            <c:numRef>
              <c:f>GrafPorGrupdeDS!$D$45:$Q$45</c:f>
              <c:numCache>
                <c:formatCode>0.0%</c:formatCode>
                <c:ptCount val="14"/>
                <c:pt idx="1">
                  <c:v>0.15353288827869102</c:v>
                </c:pt>
                <c:pt idx="2">
                  <c:v>0.18116482380576734</c:v>
                </c:pt>
                <c:pt idx="3">
                  <c:v>0.19340590671535479</c:v>
                </c:pt>
                <c:pt idx="4">
                  <c:v>0.19801881218255935</c:v>
                </c:pt>
                <c:pt idx="5">
                  <c:v>0.19229270913951102</c:v>
                </c:pt>
                <c:pt idx="6">
                  <c:v>0.18774314769950917</c:v>
                </c:pt>
                <c:pt idx="7">
                  <c:v>0.18322152494195162</c:v>
                </c:pt>
                <c:pt idx="8">
                  <c:v>0.1771465893925511</c:v>
                </c:pt>
                <c:pt idx="9">
                  <c:v>0.17388971506185286</c:v>
                </c:pt>
                <c:pt idx="10">
                  <c:v>0.17201056066495277</c:v>
                </c:pt>
                <c:pt idx="11">
                  <c:v>0.17058349778748153</c:v>
                </c:pt>
                <c:pt idx="12">
                  <c:v>0.16960537353929667</c:v>
                </c:pt>
                <c:pt idx="13">
                  <c:v>0.1688040910243721</c:v>
                </c:pt>
              </c:numCache>
            </c:numRef>
          </c:val>
          <c:extLst>
            <c:ext xmlns:c16="http://schemas.microsoft.com/office/drawing/2014/chart" uri="{C3380CC4-5D6E-409C-BE32-E72D297353CC}">
              <c16:uniqueId val="{00000003-EABC-4C78-B09D-42F514E92277}"/>
            </c:ext>
          </c:extLst>
        </c:ser>
        <c:ser>
          <c:idx val="2"/>
          <c:order val="2"/>
          <c:tx>
            <c:strRef>
              <c:f>GrafPorGrupdeDS!$C$46</c:f>
              <c:strCache>
                <c:ptCount val="1"/>
                <c:pt idx="0">
                  <c:v>Problema 41 - 56</c:v>
                </c:pt>
              </c:strCache>
            </c:strRef>
          </c:tx>
          <c:invertIfNegative val="0"/>
          <c:dLbls>
            <c:spPr>
              <a:noFill/>
              <a:ln>
                <a:noFill/>
              </a:ln>
              <a:effectLst/>
            </c:spPr>
            <c:txPr>
              <a:bodyPr/>
              <a:lstStyle/>
              <a:p>
                <a:pPr>
                  <a:defRPr sz="800" b="0">
                    <a:solidFill>
                      <a:schemeClr val="bg1"/>
                    </a:solidFill>
                    <a:latin typeface="Verdana"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GrafPorGrupdeDS!$D$43:$Q$43</c:f>
              <c:strCache>
                <c:ptCount val="14"/>
                <c:pt idx="0">
                  <c:v>a Jun 2006</c:v>
                </c:pt>
                <c:pt idx="1">
                  <c:v>a Jun 2007</c:v>
                </c:pt>
                <c:pt idx="2">
                  <c:v>a Jun 2008</c:v>
                </c:pt>
                <c:pt idx="3">
                  <c:v>a Jun 2009</c:v>
                </c:pt>
                <c:pt idx="4">
                  <c:v>a Jun 2010</c:v>
                </c:pt>
                <c:pt idx="5">
                  <c:v>a Jun 2011</c:v>
                </c:pt>
                <c:pt idx="6">
                  <c:v>a Jun 2012</c:v>
                </c:pt>
                <c:pt idx="7">
                  <c:v>a Jun 2013</c:v>
                </c:pt>
                <c:pt idx="8">
                  <c:v>a Jun 2014</c:v>
                </c:pt>
                <c:pt idx="9">
                  <c:v>a Jun 2015</c:v>
                </c:pt>
                <c:pt idx="10">
                  <c:v>a Jun 2016</c:v>
                </c:pt>
                <c:pt idx="11">
                  <c:v>a Jun 2017</c:v>
                </c:pt>
                <c:pt idx="12">
                  <c:v>a Jun 2018</c:v>
                </c:pt>
                <c:pt idx="13">
                  <c:v>a Jun 2019</c:v>
                </c:pt>
              </c:strCache>
            </c:strRef>
          </c:cat>
          <c:val>
            <c:numRef>
              <c:f>GrafPorGrupdeDS!$D$46:$Q$46</c:f>
              <c:numCache>
                <c:formatCode>0.0%</c:formatCode>
                <c:ptCount val="14"/>
                <c:pt idx="2">
                  <c:v>0.12793283392841318</c:v>
                </c:pt>
                <c:pt idx="3">
                  <c:v>0.18375591339093139</c:v>
                </c:pt>
                <c:pt idx="4">
                  <c:v>0.21387139836030025</c:v>
                </c:pt>
                <c:pt idx="5">
                  <c:v>0.22470854832060841</c:v>
                </c:pt>
                <c:pt idx="6">
                  <c:v>0.22617341914677</c:v>
                </c:pt>
                <c:pt idx="7">
                  <c:v>0.22468732525011953</c:v>
                </c:pt>
                <c:pt idx="8">
                  <c:v>0.21863987536492277</c:v>
                </c:pt>
                <c:pt idx="9">
                  <c:v>0.21345201213191034</c:v>
                </c:pt>
                <c:pt idx="10">
                  <c:v>0.20859579716084012</c:v>
                </c:pt>
                <c:pt idx="11">
                  <c:v>0.20464415016281637</c:v>
                </c:pt>
                <c:pt idx="12">
                  <c:v>0.20050440588105348</c:v>
                </c:pt>
                <c:pt idx="13">
                  <c:v>0.19625934209863824</c:v>
                </c:pt>
              </c:numCache>
            </c:numRef>
          </c:val>
          <c:extLst>
            <c:ext xmlns:c16="http://schemas.microsoft.com/office/drawing/2014/chart" uri="{C3380CC4-5D6E-409C-BE32-E72D297353CC}">
              <c16:uniqueId val="{00000004-EABC-4C78-B09D-42F514E92277}"/>
            </c:ext>
          </c:extLst>
        </c:ser>
        <c:ser>
          <c:idx val="3"/>
          <c:order val="3"/>
          <c:tx>
            <c:strRef>
              <c:f>GrafPorGrupdeDS!$C$47</c:f>
              <c:strCache>
                <c:ptCount val="1"/>
                <c:pt idx="0">
                  <c:v>Problema 57 - 69</c:v>
                </c:pt>
              </c:strCache>
            </c:strRef>
          </c:tx>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5-EABC-4C78-B09D-42F514E92277}"/>
                </c:ext>
              </c:extLst>
            </c:dLbl>
            <c:spPr>
              <a:noFill/>
              <a:ln>
                <a:noFill/>
              </a:ln>
              <a:effectLst/>
            </c:spPr>
            <c:txPr>
              <a:bodyPr/>
              <a:lstStyle/>
              <a:p>
                <a:pPr>
                  <a:defRPr sz="800" b="0">
                    <a:solidFill>
                      <a:schemeClr val="bg1"/>
                    </a:solidFill>
                    <a:latin typeface="Verdana"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GrafPorGrupdeDS!$D$43:$Q$43</c:f>
              <c:strCache>
                <c:ptCount val="14"/>
                <c:pt idx="0">
                  <c:v>a Jun 2006</c:v>
                </c:pt>
                <c:pt idx="1">
                  <c:v>a Jun 2007</c:v>
                </c:pt>
                <c:pt idx="2">
                  <c:v>a Jun 2008</c:v>
                </c:pt>
                <c:pt idx="3">
                  <c:v>a Jun 2009</c:v>
                </c:pt>
                <c:pt idx="4">
                  <c:v>a Jun 2010</c:v>
                </c:pt>
                <c:pt idx="5">
                  <c:v>a Jun 2011</c:v>
                </c:pt>
                <c:pt idx="6">
                  <c:v>a Jun 2012</c:v>
                </c:pt>
                <c:pt idx="7">
                  <c:v>a Jun 2013</c:v>
                </c:pt>
                <c:pt idx="8">
                  <c:v>a Jun 2014</c:v>
                </c:pt>
                <c:pt idx="9">
                  <c:v>a Jun 2015</c:v>
                </c:pt>
                <c:pt idx="10">
                  <c:v>a Jun 2016</c:v>
                </c:pt>
                <c:pt idx="11">
                  <c:v>a Jun 2017</c:v>
                </c:pt>
                <c:pt idx="12">
                  <c:v>a Jun 2018</c:v>
                </c:pt>
                <c:pt idx="13">
                  <c:v>a Jun 2019</c:v>
                </c:pt>
              </c:strCache>
            </c:strRef>
          </c:cat>
          <c:val>
            <c:numRef>
              <c:f>GrafPorGrupdeDS!$D$47:$Q$47</c:f>
              <c:numCache>
                <c:formatCode>0.0%</c:formatCode>
                <c:ptCount val="14"/>
                <c:pt idx="5">
                  <c:v>2.1040381799457067E-2</c:v>
                </c:pt>
                <c:pt idx="6">
                  <c:v>3.6837189417369902E-2</c:v>
                </c:pt>
                <c:pt idx="7">
                  <c:v>4.9515896377527041E-2</c:v>
                </c:pt>
                <c:pt idx="8">
                  <c:v>5.7895374285580989E-2</c:v>
                </c:pt>
                <c:pt idx="9">
                  <c:v>6.4266399671100455E-2</c:v>
                </c:pt>
                <c:pt idx="10">
                  <c:v>6.8769347341147175E-2</c:v>
                </c:pt>
                <c:pt idx="11">
                  <c:v>7.258498069720927E-2</c:v>
                </c:pt>
                <c:pt idx="12">
                  <c:v>7.51841987003838E-2</c:v>
                </c:pt>
                <c:pt idx="13">
                  <c:v>7.7079011967072356E-2</c:v>
                </c:pt>
              </c:numCache>
            </c:numRef>
          </c:val>
          <c:extLst>
            <c:ext xmlns:c16="http://schemas.microsoft.com/office/drawing/2014/chart" uri="{C3380CC4-5D6E-409C-BE32-E72D297353CC}">
              <c16:uniqueId val="{00000006-EABC-4C78-B09D-42F514E92277}"/>
            </c:ext>
          </c:extLst>
        </c:ser>
        <c:ser>
          <c:idx val="4"/>
          <c:order val="4"/>
          <c:tx>
            <c:strRef>
              <c:f>GrafPorGrupdeDS!$C$48</c:f>
              <c:strCache>
                <c:ptCount val="1"/>
                <c:pt idx="0">
                  <c:v>Problema 70 - 80</c:v>
                </c:pt>
              </c:strCache>
            </c:strRef>
          </c:tx>
          <c:invertIfNegative val="0"/>
          <c:dLbls>
            <c:dLbl>
              <c:idx val="8"/>
              <c:layout>
                <c:manualLayout>
                  <c:x val="1.7037224053983409E-3"/>
                  <c:y val="-2.386065378191362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ABC-4C78-B09D-42F514E92277}"/>
                </c:ext>
              </c:extLst>
            </c:dLbl>
            <c:dLbl>
              <c:idx val="9"/>
              <c:layout>
                <c:manualLayout>
                  <c:x val="-1.2851818449115506E-16"/>
                  <c:y val="-2.716049382716051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ABC-4C78-B09D-42F514E92277}"/>
                </c:ext>
              </c:extLst>
            </c:dLbl>
            <c:dLbl>
              <c:idx val="10"/>
              <c:layout>
                <c:manualLayout>
                  <c:x val="0"/>
                  <c:y val="-2.962962962962963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ABC-4C78-B09D-42F514E92277}"/>
                </c:ext>
              </c:extLst>
            </c:dLbl>
            <c:dLbl>
              <c:idx val="11"/>
              <c:layout>
                <c:manualLayout>
                  <c:x val="0"/>
                  <c:y val="-2.962962962962963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EABC-4C78-B09D-42F514E92277}"/>
                </c:ext>
              </c:extLst>
            </c:dLbl>
            <c:dLbl>
              <c:idx val="12"/>
              <c:layout>
                <c:manualLayout>
                  <c:x val="0"/>
                  <c:y val="-2.71604938271604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EABC-4C78-B09D-42F514E92277}"/>
                </c:ext>
              </c:extLst>
            </c:dLbl>
            <c:dLbl>
              <c:idx val="13"/>
              <c:layout>
                <c:manualLayout>
                  <c:x val="0"/>
                  <c:y val="-2.962962962962965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E1B-4472-AE1E-F3D3252DB8F9}"/>
                </c:ext>
              </c:extLst>
            </c:dLbl>
            <c:spPr>
              <a:noFill/>
              <a:ln>
                <a:noFill/>
              </a:ln>
              <a:effectLst/>
            </c:spPr>
            <c:txPr>
              <a:bodyPr wrap="square" lIns="38100" tIns="19050" rIns="38100" bIns="19050" anchor="ctr">
                <a:spAutoFit/>
              </a:bodyPr>
              <a:lstStyle/>
              <a:p>
                <a:pPr>
                  <a:defRPr sz="700" b="1">
                    <a:latin typeface="Verdana" panose="020B0604030504040204" pitchFamily="34" charset="0"/>
                    <a:ea typeface="Verdana" panose="020B0604030504040204" pitchFamily="34" charset="0"/>
                    <a:cs typeface="Verdana" panose="020B0604030504040204"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GrafPorGrupdeDS!$D$43:$Q$43</c:f>
              <c:strCache>
                <c:ptCount val="14"/>
                <c:pt idx="0">
                  <c:v>a Jun 2006</c:v>
                </c:pt>
                <c:pt idx="1">
                  <c:v>a Jun 2007</c:v>
                </c:pt>
                <c:pt idx="2">
                  <c:v>a Jun 2008</c:v>
                </c:pt>
                <c:pt idx="3">
                  <c:v>a Jun 2009</c:v>
                </c:pt>
                <c:pt idx="4">
                  <c:v>a Jun 2010</c:v>
                </c:pt>
                <c:pt idx="5">
                  <c:v>a Jun 2011</c:v>
                </c:pt>
                <c:pt idx="6">
                  <c:v>a Jun 2012</c:v>
                </c:pt>
                <c:pt idx="7">
                  <c:v>a Jun 2013</c:v>
                </c:pt>
                <c:pt idx="8">
                  <c:v>a Jun 2014</c:v>
                </c:pt>
                <c:pt idx="9">
                  <c:v>a Jun 2015</c:v>
                </c:pt>
                <c:pt idx="10">
                  <c:v>a Jun 2016</c:v>
                </c:pt>
                <c:pt idx="11">
                  <c:v>a Jun 2017</c:v>
                </c:pt>
                <c:pt idx="12">
                  <c:v>a Jun 2018</c:v>
                </c:pt>
                <c:pt idx="13">
                  <c:v>a Jun 2019</c:v>
                </c:pt>
              </c:strCache>
            </c:strRef>
          </c:cat>
          <c:val>
            <c:numRef>
              <c:f>GrafPorGrupdeDS!$D$48:$Q$48</c:f>
              <c:numCache>
                <c:formatCode>0.0%</c:formatCode>
                <c:ptCount val="14"/>
                <c:pt idx="8">
                  <c:v>9.8353512531878674E-3</c:v>
                </c:pt>
                <c:pt idx="9">
                  <c:v>1.4230608767729415E-2</c:v>
                </c:pt>
                <c:pt idx="10">
                  <c:v>1.7511016603664976E-2</c:v>
                </c:pt>
                <c:pt idx="11">
                  <c:v>2.0141145147859266E-2</c:v>
                </c:pt>
                <c:pt idx="12">
                  <c:v>2.2499292888951795E-2</c:v>
                </c:pt>
                <c:pt idx="13">
                  <c:v>2.4522299790021858E-2</c:v>
                </c:pt>
              </c:numCache>
            </c:numRef>
          </c:val>
          <c:extLst>
            <c:ext xmlns:c16="http://schemas.microsoft.com/office/drawing/2014/chart" uri="{C3380CC4-5D6E-409C-BE32-E72D297353CC}">
              <c16:uniqueId val="{0000000C-EABC-4C78-B09D-42F514E92277}"/>
            </c:ext>
          </c:extLst>
        </c:ser>
        <c:dLbls>
          <c:showLegendKey val="0"/>
          <c:showVal val="0"/>
          <c:showCatName val="0"/>
          <c:showSerName val="0"/>
          <c:showPercent val="0"/>
          <c:showBubbleSize val="0"/>
        </c:dLbls>
        <c:gapWidth val="54"/>
        <c:overlap val="100"/>
        <c:axId val="480558464"/>
        <c:axId val="480559024"/>
      </c:barChart>
      <c:catAx>
        <c:axId val="480558464"/>
        <c:scaling>
          <c:orientation val="minMax"/>
        </c:scaling>
        <c:delete val="0"/>
        <c:axPos val="b"/>
        <c:numFmt formatCode="General" sourceLinked="0"/>
        <c:majorTickMark val="out"/>
        <c:minorTickMark val="none"/>
        <c:tickLblPos val="nextTo"/>
        <c:txPr>
          <a:bodyPr/>
          <a:lstStyle/>
          <a:p>
            <a:pPr>
              <a:defRPr sz="800">
                <a:latin typeface="Verdana" pitchFamily="34" charset="0"/>
              </a:defRPr>
            </a:pPr>
            <a:endParaRPr lang="es-CL"/>
          </a:p>
        </c:txPr>
        <c:crossAx val="480559024"/>
        <c:crosses val="autoZero"/>
        <c:auto val="1"/>
        <c:lblAlgn val="ctr"/>
        <c:lblOffset val="100"/>
        <c:noMultiLvlLbl val="0"/>
      </c:catAx>
      <c:valAx>
        <c:axId val="480559024"/>
        <c:scaling>
          <c:orientation val="minMax"/>
          <c:max val="1"/>
        </c:scaling>
        <c:delete val="0"/>
        <c:axPos val="l"/>
        <c:numFmt formatCode="0.0%" sourceLinked="1"/>
        <c:majorTickMark val="out"/>
        <c:minorTickMark val="none"/>
        <c:tickLblPos val="nextTo"/>
        <c:txPr>
          <a:bodyPr/>
          <a:lstStyle/>
          <a:p>
            <a:pPr>
              <a:defRPr sz="900">
                <a:latin typeface="Verdana" pitchFamily="34" charset="0"/>
              </a:defRPr>
            </a:pPr>
            <a:endParaRPr lang="es-CL"/>
          </a:p>
        </c:txPr>
        <c:crossAx val="480558464"/>
        <c:crosses val="autoZero"/>
        <c:crossBetween val="between"/>
        <c:majorUnit val="0.2"/>
      </c:valAx>
    </c:plotArea>
    <c:legend>
      <c:legendPos val="r"/>
      <c:layout>
        <c:manualLayout>
          <c:xMode val="edge"/>
          <c:yMode val="edge"/>
          <c:x val="8.3511777014665153E-2"/>
          <c:y val="0.91142042284084568"/>
          <c:w val="0.87141135022549499"/>
          <c:h val="8.8579577159154321E-2"/>
        </c:manualLayout>
      </c:layout>
      <c:overlay val="1"/>
      <c:spPr>
        <a:noFill/>
        <a:ln>
          <a:noFill/>
        </a:ln>
      </c:spPr>
      <c:txPr>
        <a:bodyPr/>
        <a:lstStyle/>
        <a:p>
          <a:pPr>
            <a:defRPr sz="900">
              <a:latin typeface="Verdana" pitchFamily="34" charset="0"/>
            </a:defRPr>
          </a:pPr>
          <a:endParaRPr lang="es-CL"/>
        </a:p>
      </c:txPr>
    </c:legend>
    <c:plotVisOnly val="1"/>
    <c:dispBlanksAs val="gap"/>
    <c:showDLblsOverMax val="0"/>
  </c:chart>
  <c:spPr>
    <a:noFill/>
    <a:ln>
      <a:noFill/>
    </a:ln>
  </c:spPr>
  <c:printSettings>
    <c:headerFooter/>
    <c:pageMargins b="0.75000000000000189" l="0.70000000000000062" r="0.70000000000000062" t="0.7500000000000018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200">
                <a:latin typeface="Verdana" pitchFamily="34" charset="0"/>
              </a:defRPr>
            </a:pPr>
            <a:r>
              <a:rPr lang="en-US" sz="1200">
                <a:latin typeface="Verdana" pitchFamily="34" charset="0"/>
              </a:rPr>
              <a:t>Problemas de Salud acumulados con modalidad atención ambulatoria más frecuente</a:t>
            </a:r>
          </a:p>
        </c:rich>
      </c:tx>
      <c:layout>
        <c:manualLayout>
          <c:xMode val="edge"/>
          <c:yMode val="edge"/>
          <c:x val="0.13215081222955172"/>
          <c:y val="8.5106401989479778E-3"/>
        </c:manualLayout>
      </c:layout>
      <c:overlay val="1"/>
    </c:title>
    <c:autoTitleDeleted val="0"/>
    <c:plotArea>
      <c:layout>
        <c:manualLayout>
          <c:layoutTarget val="inner"/>
          <c:xMode val="edge"/>
          <c:yMode val="edge"/>
          <c:x val="0.11522359841445469"/>
          <c:y val="0.10607250931423674"/>
          <c:w val="0.60481306821640468"/>
          <c:h val="0.8361733034396166"/>
        </c:manualLayout>
      </c:layout>
      <c:barChart>
        <c:barDir val="bar"/>
        <c:grouping val="percentStacked"/>
        <c:varyColors val="0"/>
        <c:ser>
          <c:idx val="0"/>
          <c:order val="0"/>
          <c:tx>
            <c:strRef>
              <c:f>POBOBJ!$N$10:$O$10</c:f>
              <c:strCache>
                <c:ptCount val="2"/>
                <c:pt idx="0">
                  <c:v>N° 46</c:v>
                </c:pt>
                <c:pt idx="1">
                  <c:v>Urgencias odontológicas ambulatorias</c:v>
                </c:pt>
              </c:strCache>
            </c:strRef>
          </c:tx>
          <c:invertIfNegative val="0"/>
          <c:dLbls>
            <c:dLbl>
              <c:idx val="0"/>
              <c:tx>
                <c:rich>
                  <a:bodyPr/>
                  <a:lstStyle/>
                  <a:p>
                    <a:r>
                      <a:rPr lang="en-US"/>
                      <a:t>N° 46</a:t>
                    </a:r>
                  </a:p>
                  <a:p>
                    <a:fld id="{7BD9C76F-5AC3-4471-B7F6-8C385AC547E8}" type="VALUE">
                      <a:rPr lang="en-US" baseline="0"/>
                      <a:pPr/>
                      <a:t>[VALOR]</a:t>
                    </a:fld>
                    <a:endParaRPr lang="es-CL"/>
                  </a:p>
                </c:rich>
              </c:tx>
              <c:showLegendKey val="0"/>
              <c:showVal val="1"/>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0-9E45-4B3F-BDDB-630709BEDEF0}"/>
                </c:ext>
              </c:extLst>
            </c:dLbl>
            <c:dLbl>
              <c:idx val="1"/>
              <c:layout>
                <c:manualLayout>
                  <c:x val="7.4177086989864437E-3"/>
                  <c:y val="-1.5151518766766587E-2"/>
                </c:manualLayout>
              </c:layout>
              <c:tx>
                <c:rich>
                  <a:bodyPr/>
                  <a:lstStyle/>
                  <a:p>
                    <a:r>
                      <a:rPr lang="en-US"/>
                      <a:t>N° 46</a:t>
                    </a:r>
                  </a:p>
                  <a:p>
                    <a:fld id="{D31ACB62-C905-435D-9D1B-ED3534BDAAC7}" type="VALUE">
                      <a:rPr lang="en-US" baseline="0"/>
                      <a:pPr/>
                      <a:t>[VALOR]</a:t>
                    </a:fld>
                    <a:endParaRPr lang="es-CL"/>
                  </a:p>
                </c:rich>
              </c:tx>
              <c:showLegendKey val="0"/>
              <c:showVal val="1"/>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1-9E45-4B3F-BDDB-630709BEDEF0}"/>
                </c:ext>
              </c:extLst>
            </c:dLbl>
            <c:dLbl>
              <c:idx val="2"/>
              <c:tx>
                <c:rich>
                  <a:bodyPr/>
                  <a:lstStyle/>
                  <a:p>
                    <a:r>
                      <a:rPr lang="en-US" baseline="0"/>
                      <a:t>N° 46</a:t>
                    </a:r>
                  </a:p>
                  <a:p>
                    <a:fld id="{351D3104-5106-49C2-BCCD-C0C815457F73}" type="VALUE">
                      <a:rPr lang="en-US" baseline="0"/>
                      <a:pPr/>
                      <a:t>[VALOR]</a:t>
                    </a:fld>
                    <a:endParaRPr lang="es-CL"/>
                  </a:p>
                </c:rich>
              </c:tx>
              <c:showLegendKey val="0"/>
              <c:showVal val="1"/>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2-9E45-4B3F-BDDB-630709BEDEF0}"/>
                </c:ext>
              </c:extLst>
            </c:dLbl>
            <c:spPr>
              <a:noFill/>
              <a:ln>
                <a:noFill/>
              </a:ln>
              <a:effectLst/>
            </c:spPr>
            <c:txPr>
              <a:bodyPr/>
              <a:lstStyle/>
              <a:p>
                <a:pPr>
                  <a:defRPr sz="800" b="1">
                    <a:solidFill>
                      <a:schemeClr val="bg1"/>
                    </a:solidFill>
                    <a:latin typeface="Verdana" pitchFamily="34" charset="0"/>
                  </a:defRPr>
                </a:pPr>
                <a:endParaRPr lang="es-CL"/>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POBOBJ!$P$9:$R$9</c:f>
              <c:strCache>
                <c:ptCount val="3"/>
                <c:pt idx="0">
                  <c:v>Fonasa</c:v>
                </c:pt>
                <c:pt idx="1">
                  <c:v>Isapre</c:v>
                </c:pt>
                <c:pt idx="2">
                  <c:v>Sistema</c:v>
                </c:pt>
              </c:strCache>
            </c:strRef>
          </c:cat>
          <c:val>
            <c:numRef>
              <c:f>POBOBJ!$P$10:$R$10</c:f>
              <c:numCache>
                <c:formatCode>0.0%</c:formatCode>
                <c:ptCount val="3"/>
                <c:pt idx="0">
                  <c:v>0.17754325702969834</c:v>
                </c:pt>
                <c:pt idx="1">
                  <c:v>5.0135582845863218E-2</c:v>
                </c:pt>
                <c:pt idx="2">
                  <c:v>0.17068860013002093</c:v>
                </c:pt>
              </c:numCache>
            </c:numRef>
          </c:val>
          <c:extLst>
            <c:ext xmlns:c16="http://schemas.microsoft.com/office/drawing/2014/chart" uri="{C3380CC4-5D6E-409C-BE32-E72D297353CC}">
              <c16:uniqueId val="{00000003-9E45-4B3F-BDDB-630709BEDEF0}"/>
            </c:ext>
          </c:extLst>
        </c:ser>
        <c:ser>
          <c:idx val="1"/>
          <c:order val="1"/>
          <c:tx>
            <c:strRef>
              <c:f>POBOBJ!$N$11:$O$11</c:f>
              <c:strCache>
                <c:ptCount val="2"/>
                <c:pt idx="0">
                  <c:v>N° 19</c:v>
                </c:pt>
                <c:pt idx="1">
                  <c:v>Infección Respiratoria Aguda (IRA) Infantil</c:v>
                </c:pt>
              </c:strCache>
            </c:strRef>
          </c:tx>
          <c:invertIfNegative val="0"/>
          <c:dLbls>
            <c:dLbl>
              <c:idx val="0"/>
              <c:tx>
                <c:rich>
                  <a:bodyPr/>
                  <a:lstStyle/>
                  <a:p>
                    <a:r>
                      <a:rPr lang="en-US"/>
                      <a:t>N° 19</a:t>
                    </a:r>
                  </a:p>
                  <a:p>
                    <a:r>
                      <a:rPr lang="en-US"/>
                      <a:t>15,8%</a:t>
                    </a:r>
                  </a:p>
                </c:rich>
              </c:tx>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4-9E45-4B3F-BDDB-630709BEDEF0}"/>
                </c:ext>
              </c:extLst>
            </c:dLbl>
            <c:dLbl>
              <c:idx val="1"/>
              <c:tx>
                <c:rich>
                  <a:bodyPr/>
                  <a:lstStyle/>
                  <a:p>
                    <a:r>
                      <a:rPr lang="en-US"/>
                      <a:t>N° 19</a:t>
                    </a:r>
                  </a:p>
                  <a:p>
                    <a:r>
                      <a:rPr lang="en-US"/>
                      <a:t>13,8%</a:t>
                    </a:r>
                  </a:p>
                </c:rich>
              </c:tx>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5-9E45-4B3F-BDDB-630709BEDEF0}"/>
                </c:ext>
              </c:extLst>
            </c:dLbl>
            <c:dLbl>
              <c:idx val="2"/>
              <c:tx>
                <c:rich>
                  <a:bodyPr/>
                  <a:lstStyle/>
                  <a:p>
                    <a:r>
                      <a:rPr lang="en-US"/>
                      <a:t>N° 19</a:t>
                    </a:r>
                  </a:p>
                  <a:p>
                    <a:r>
                      <a:rPr lang="en-US"/>
                      <a:t>15,7%</a:t>
                    </a:r>
                  </a:p>
                </c:rich>
              </c:tx>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6-9E45-4B3F-BDDB-630709BEDEF0}"/>
                </c:ext>
              </c:extLst>
            </c:dLbl>
            <c:spPr>
              <a:noFill/>
              <a:ln>
                <a:noFill/>
              </a:ln>
              <a:effectLst/>
            </c:spPr>
            <c:txPr>
              <a:bodyPr/>
              <a:lstStyle/>
              <a:p>
                <a:pPr algn="ctr">
                  <a:defRPr lang="es-ES" sz="800" b="1" i="0" u="none" strike="noStrike" kern="1200" baseline="0">
                    <a:solidFill>
                      <a:sysClr val="window" lastClr="FFFFFF"/>
                    </a:solidFill>
                    <a:latin typeface="Verdana" pitchFamily="34" charset="0"/>
                    <a:ea typeface="+mn-ea"/>
                    <a:cs typeface="+mn-cs"/>
                  </a:defRPr>
                </a:pPr>
                <a:endParaRPr lang="es-CL"/>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POBOBJ!$P$9:$R$9</c:f>
              <c:strCache>
                <c:ptCount val="3"/>
                <c:pt idx="0">
                  <c:v>Fonasa</c:v>
                </c:pt>
                <c:pt idx="1">
                  <c:v>Isapre</c:v>
                </c:pt>
                <c:pt idx="2">
                  <c:v>Sistema</c:v>
                </c:pt>
              </c:strCache>
            </c:strRef>
          </c:cat>
          <c:val>
            <c:numRef>
              <c:f>POBOBJ!$P$11:$R$11</c:f>
              <c:numCache>
                <c:formatCode>0.0%</c:formatCode>
                <c:ptCount val="3"/>
                <c:pt idx="0">
                  <c:v>0.15835181078381461</c:v>
                </c:pt>
                <c:pt idx="1">
                  <c:v>0.13840275522518514</c:v>
                </c:pt>
                <c:pt idx="2">
                  <c:v>0.15727853217479063</c:v>
                </c:pt>
              </c:numCache>
            </c:numRef>
          </c:val>
          <c:extLst>
            <c:ext xmlns:c16="http://schemas.microsoft.com/office/drawing/2014/chart" uri="{C3380CC4-5D6E-409C-BE32-E72D297353CC}">
              <c16:uniqueId val="{00000007-9E45-4B3F-BDDB-630709BEDEF0}"/>
            </c:ext>
          </c:extLst>
        </c:ser>
        <c:ser>
          <c:idx val="2"/>
          <c:order val="2"/>
          <c:tx>
            <c:strRef>
              <c:f>POBOBJ!$N$12:$O$12</c:f>
              <c:strCache>
                <c:ptCount val="2"/>
                <c:pt idx="0">
                  <c:v>N° 21</c:v>
                </c:pt>
                <c:pt idx="1">
                  <c:v>Hipertensión Arterial</c:v>
                </c:pt>
              </c:strCache>
            </c:strRef>
          </c:tx>
          <c:invertIfNegative val="0"/>
          <c:dLbls>
            <c:dLbl>
              <c:idx val="0"/>
              <c:tx>
                <c:rich>
                  <a:bodyPr/>
                  <a:lstStyle/>
                  <a:p>
                    <a:r>
                      <a:rPr lang="en-US" baseline="0"/>
                      <a:t>N° 21</a:t>
                    </a:r>
                  </a:p>
                  <a:p>
                    <a:fld id="{2DEB23CA-7F63-4186-A484-49EA0FF4FA58}" type="VALUE">
                      <a:rPr lang="en-US" baseline="0"/>
                      <a:pPr/>
                      <a:t>[VALOR]</a:t>
                    </a:fld>
                    <a:endParaRPr lang="es-CL"/>
                  </a:p>
                </c:rich>
              </c:tx>
              <c:showLegendKey val="0"/>
              <c:showVal val="1"/>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8-9E45-4B3F-BDDB-630709BEDEF0}"/>
                </c:ext>
              </c:extLst>
            </c:dLbl>
            <c:dLbl>
              <c:idx val="1"/>
              <c:tx>
                <c:rich>
                  <a:bodyPr/>
                  <a:lstStyle/>
                  <a:p>
                    <a:r>
                      <a:rPr lang="en-US" baseline="0"/>
                      <a:t>N° 21</a:t>
                    </a:r>
                  </a:p>
                  <a:p>
                    <a:fld id="{C91D2F82-2A74-43A0-B4A9-4EEDB38949D4}" type="VALUE">
                      <a:rPr lang="en-US" baseline="0"/>
                      <a:pPr/>
                      <a:t>[VALOR]</a:t>
                    </a:fld>
                    <a:endParaRPr lang="es-CL"/>
                  </a:p>
                </c:rich>
              </c:tx>
              <c:showLegendKey val="0"/>
              <c:showVal val="1"/>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9-9E45-4B3F-BDDB-630709BEDEF0}"/>
                </c:ext>
              </c:extLst>
            </c:dLbl>
            <c:dLbl>
              <c:idx val="2"/>
              <c:tx>
                <c:rich>
                  <a:bodyPr/>
                  <a:lstStyle/>
                  <a:p>
                    <a:r>
                      <a:rPr lang="en-US" baseline="0"/>
                      <a:t>N° 21</a:t>
                    </a:r>
                  </a:p>
                  <a:p>
                    <a:fld id="{5564073A-AAD9-4ACD-B718-8FB89D99D4F5}" type="VALUE">
                      <a:rPr lang="en-US" baseline="0"/>
                      <a:pPr/>
                      <a:t>[VALOR]</a:t>
                    </a:fld>
                    <a:endParaRPr lang="es-CL"/>
                  </a:p>
                </c:rich>
              </c:tx>
              <c:showLegendKey val="0"/>
              <c:showVal val="1"/>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A-9E45-4B3F-BDDB-630709BEDEF0}"/>
                </c:ext>
              </c:extLst>
            </c:dLbl>
            <c:spPr>
              <a:noFill/>
              <a:ln>
                <a:noFill/>
              </a:ln>
              <a:effectLst/>
            </c:spPr>
            <c:txPr>
              <a:bodyPr/>
              <a:lstStyle/>
              <a:p>
                <a:pPr algn="ctr">
                  <a:defRPr lang="es-ES" sz="800" b="1" i="0" u="none" strike="noStrike" kern="1200" baseline="0">
                    <a:solidFill>
                      <a:sysClr val="window" lastClr="FFFFFF"/>
                    </a:solidFill>
                    <a:latin typeface="Verdana" pitchFamily="34" charset="0"/>
                    <a:ea typeface="+mn-ea"/>
                    <a:cs typeface="+mn-cs"/>
                  </a:defRPr>
                </a:pPr>
                <a:endParaRPr lang="es-CL"/>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POBOBJ!$P$9:$R$9</c:f>
              <c:strCache>
                <c:ptCount val="3"/>
                <c:pt idx="0">
                  <c:v>Fonasa</c:v>
                </c:pt>
                <c:pt idx="1">
                  <c:v>Isapre</c:v>
                </c:pt>
                <c:pt idx="2">
                  <c:v>Sistema</c:v>
                </c:pt>
              </c:strCache>
            </c:strRef>
          </c:cat>
          <c:val>
            <c:numRef>
              <c:f>POBOBJ!$P$12:$R$12</c:f>
              <c:numCache>
                <c:formatCode>0.0%</c:formatCode>
                <c:ptCount val="3"/>
                <c:pt idx="0">
                  <c:v>0.12510459642166727</c:v>
                </c:pt>
                <c:pt idx="1">
                  <c:v>0.19325266521528203</c:v>
                </c:pt>
                <c:pt idx="2">
                  <c:v>0.12877102886341973</c:v>
                </c:pt>
              </c:numCache>
            </c:numRef>
          </c:val>
          <c:extLst>
            <c:ext xmlns:c16="http://schemas.microsoft.com/office/drawing/2014/chart" uri="{C3380CC4-5D6E-409C-BE32-E72D297353CC}">
              <c16:uniqueId val="{0000000B-9E45-4B3F-BDDB-630709BEDEF0}"/>
            </c:ext>
          </c:extLst>
        </c:ser>
        <c:ser>
          <c:idx val="3"/>
          <c:order val="3"/>
          <c:tx>
            <c:strRef>
              <c:f>POBOBJ!$N$13:$O$13</c:f>
              <c:strCache>
                <c:ptCount val="2"/>
                <c:pt idx="0">
                  <c:v>N° 29</c:v>
                </c:pt>
                <c:pt idx="1">
                  <c:v>Vicios de refracción en personas de 65 años y más</c:v>
                </c:pt>
              </c:strCache>
            </c:strRef>
          </c:tx>
          <c:invertIfNegative val="0"/>
          <c:dLbls>
            <c:dLbl>
              <c:idx val="0"/>
              <c:tx>
                <c:rich>
                  <a:bodyPr/>
                  <a:lstStyle/>
                  <a:p>
                    <a:r>
                      <a:rPr lang="en-US"/>
                      <a:t>N° 29</a:t>
                    </a:r>
                  </a:p>
                  <a:p>
                    <a:r>
                      <a:rPr lang="en-US"/>
                      <a:t>8,0%</a:t>
                    </a:r>
                  </a:p>
                </c:rich>
              </c:tx>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C-9E45-4B3F-BDDB-630709BEDEF0}"/>
                </c:ext>
              </c:extLst>
            </c:dLbl>
            <c:dLbl>
              <c:idx val="1"/>
              <c:tx>
                <c:rich>
                  <a:bodyPr/>
                  <a:lstStyle/>
                  <a:p>
                    <a:r>
                      <a:rPr lang="en-US"/>
                      <a:t>N° 29</a:t>
                    </a:r>
                  </a:p>
                  <a:p>
                    <a:r>
                      <a:rPr lang="en-US"/>
                      <a:t>2,2%</a:t>
                    </a:r>
                  </a:p>
                </c:rich>
              </c:tx>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D-9E45-4B3F-BDDB-630709BEDEF0}"/>
                </c:ext>
              </c:extLst>
            </c:dLbl>
            <c:dLbl>
              <c:idx val="2"/>
              <c:tx>
                <c:rich>
                  <a:bodyPr/>
                  <a:lstStyle/>
                  <a:p>
                    <a:r>
                      <a:rPr lang="en-US"/>
                      <a:t>N° 29</a:t>
                    </a:r>
                  </a:p>
                  <a:p>
                    <a:r>
                      <a:rPr lang="en-US"/>
                      <a:t>7,7%</a:t>
                    </a:r>
                  </a:p>
                </c:rich>
              </c:tx>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E-9E45-4B3F-BDDB-630709BEDEF0}"/>
                </c:ext>
              </c:extLst>
            </c:dLbl>
            <c:spPr>
              <a:noFill/>
              <a:ln>
                <a:noFill/>
              </a:ln>
              <a:effectLst/>
            </c:spPr>
            <c:txPr>
              <a:bodyPr/>
              <a:lstStyle/>
              <a:p>
                <a:pPr algn="ctr">
                  <a:defRPr lang="es-ES" sz="800" b="1" i="0" u="none" strike="noStrike" kern="1200" baseline="0">
                    <a:solidFill>
                      <a:sysClr val="window" lastClr="FFFFFF"/>
                    </a:solidFill>
                    <a:latin typeface="Verdana" pitchFamily="34" charset="0"/>
                    <a:ea typeface="+mn-ea"/>
                    <a:cs typeface="+mn-cs"/>
                  </a:defRPr>
                </a:pPr>
                <a:endParaRPr lang="es-CL"/>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POBOBJ!$P$9:$R$9</c:f>
              <c:strCache>
                <c:ptCount val="3"/>
                <c:pt idx="0">
                  <c:v>Fonasa</c:v>
                </c:pt>
                <c:pt idx="1">
                  <c:v>Isapre</c:v>
                </c:pt>
                <c:pt idx="2">
                  <c:v>Sistema</c:v>
                </c:pt>
              </c:strCache>
            </c:strRef>
          </c:cat>
          <c:val>
            <c:numRef>
              <c:f>POBOBJ!$P$13:$R$13</c:f>
              <c:numCache>
                <c:formatCode>0.0%</c:formatCode>
                <c:ptCount val="3"/>
                <c:pt idx="0">
                  <c:v>7.9894321281072156E-2</c:v>
                </c:pt>
                <c:pt idx="1">
                  <c:v>2.2337424206583086E-2</c:v>
                </c:pt>
                <c:pt idx="2">
                  <c:v>7.6797704188082919E-2</c:v>
                </c:pt>
              </c:numCache>
            </c:numRef>
          </c:val>
          <c:extLst>
            <c:ext xmlns:c16="http://schemas.microsoft.com/office/drawing/2014/chart" uri="{C3380CC4-5D6E-409C-BE32-E72D297353CC}">
              <c16:uniqueId val="{0000000F-9E45-4B3F-BDDB-630709BEDEF0}"/>
            </c:ext>
          </c:extLst>
        </c:ser>
        <c:ser>
          <c:idx val="4"/>
          <c:order val="4"/>
          <c:tx>
            <c:strRef>
              <c:f>POBOBJ!$N$14:$O$14</c:f>
              <c:strCache>
                <c:ptCount val="2"/>
                <c:pt idx="0">
                  <c:v>OA</c:v>
                </c:pt>
                <c:pt idx="1">
                  <c:v>Otras Ambulatorias</c:v>
                </c:pt>
              </c:strCache>
            </c:strRef>
          </c:tx>
          <c:invertIfNegative val="0"/>
          <c:dLbls>
            <c:dLbl>
              <c:idx val="0"/>
              <c:tx>
                <c:rich>
                  <a:bodyPr/>
                  <a:lstStyle/>
                  <a:p>
                    <a:r>
                      <a:rPr lang="en-US" baseline="0"/>
                      <a:t>OA</a:t>
                    </a:r>
                  </a:p>
                  <a:p>
                    <a:fld id="{4BF3ADEE-BF6E-408C-B580-6C99D9A0A457}" type="VALUE">
                      <a:rPr lang="en-US" baseline="0"/>
                      <a:pPr/>
                      <a:t>[VALOR]</a:t>
                    </a:fld>
                    <a:endParaRPr lang="es-CL"/>
                  </a:p>
                </c:rich>
              </c:tx>
              <c:showLegendKey val="0"/>
              <c:showVal val="1"/>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0-9E45-4B3F-BDDB-630709BEDEF0}"/>
                </c:ext>
              </c:extLst>
            </c:dLbl>
            <c:dLbl>
              <c:idx val="1"/>
              <c:tx>
                <c:rich>
                  <a:bodyPr/>
                  <a:lstStyle/>
                  <a:p>
                    <a:r>
                      <a:rPr lang="en-US" baseline="0"/>
                      <a:t>OA</a:t>
                    </a:r>
                  </a:p>
                  <a:p>
                    <a:fld id="{0AB110E9-A82F-4025-907E-A332D34C0474}" type="VALUE">
                      <a:rPr lang="en-US" baseline="0"/>
                      <a:pPr/>
                      <a:t>[VALOR]</a:t>
                    </a:fld>
                    <a:endParaRPr lang="es-CL"/>
                  </a:p>
                </c:rich>
              </c:tx>
              <c:showLegendKey val="0"/>
              <c:showVal val="1"/>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1-9E45-4B3F-BDDB-630709BEDEF0}"/>
                </c:ext>
              </c:extLst>
            </c:dLbl>
            <c:dLbl>
              <c:idx val="2"/>
              <c:tx>
                <c:rich>
                  <a:bodyPr/>
                  <a:lstStyle/>
                  <a:p>
                    <a:r>
                      <a:rPr lang="en-US" baseline="0"/>
                      <a:t>OA</a:t>
                    </a:r>
                  </a:p>
                  <a:p>
                    <a:fld id="{C1F58BFB-EC5A-42F0-875A-7E184430CB05}" type="VALUE">
                      <a:rPr lang="en-US" baseline="0"/>
                      <a:pPr/>
                      <a:t>[VALOR]</a:t>
                    </a:fld>
                    <a:endParaRPr lang="es-CL"/>
                  </a:p>
                </c:rich>
              </c:tx>
              <c:showLegendKey val="0"/>
              <c:showVal val="1"/>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2-9E45-4B3F-BDDB-630709BEDEF0}"/>
                </c:ext>
              </c:extLst>
            </c:dLbl>
            <c:spPr>
              <a:noFill/>
              <a:ln>
                <a:noFill/>
              </a:ln>
              <a:effectLst/>
            </c:spPr>
            <c:txPr>
              <a:bodyPr wrap="square" lIns="38100" tIns="19050" rIns="38100" bIns="19050" anchor="ctr">
                <a:spAutoFit/>
              </a:bodyPr>
              <a:lstStyle/>
              <a:p>
                <a:pPr algn="ctr">
                  <a:defRPr lang="es-ES" sz="800" b="1" i="0" u="none" strike="noStrike" kern="1200" baseline="0">
                    <a:solidFill>
                      <a:sysClr val="window" lastClr="FFFFFF"/>
                    </a:solidFill>
                    <a:latin typeface="Verdana" pitchFamily="34" charset="0"/>
                    <a:ea typeface="+mn-ea"/>
                    <a:cs typeface="+mn-cs"/>
                  </a:defRPr>
                </a:pPr>
                <a:endParaRPr lang="es-CL"/>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POBOBJ!$P$9:$R$9</c:f>
              <c:strCache>
                <c:ptCount val="3"/>
                <c:pt idx="0">
                  <c:v>Fonasa</c:v>
                </c:pt>
                <c:pt idx="1">
                  <c:v>Isapre</c:v>
                </c:pt>
                <c:pt idx="2">
                  <c:v>Sistema</c:v>
                </c:pt>
              </c:strCache>
            </c:strRef>
          </c:cat>
          <c:val>
            <c:numRef>
              <c:f>POBOBJ!$P$14:$R$14</c:f>
              <c:numCache>
                <c:formatCode>0.0%</c:formatCode>
                <c:ptCount val="3"/>
                <c:pt idx="0">
                  <c:v>0.4591060144837476</c:v>
                </c:pt>
                <c:pt idx="1">
                  <c:v>0.59587157250708656</c:v>
                </c:pt>
                <c:pt idx="2">
                  <c:v>0.46646413464368575</c:v>
                </c:pt>
              </c:numCache>
            </c:numRef>
          </c:val>
          <c:extLst>
            <c:ext xmlns:c16="http://schemas.microsoft.com/office/drawing/2014/chart" uri="{C3380CC4-5D6E-409C-BE32-E72D297353CC}">
              <c16:uniqueId val="{00000013-9E45-4B3F-BDDB-630709BEDEF0}"/>
            </c:ext>
          </c:extLst>
        </c:ser>
        <c:dLbls>
          <c:showLegendKey val="0"/>
          <c:showVal val="0"/>
          <c:showCatName val="0"/>
          <c:showSerName val="0"/>
          <c:showPercent val="0"/>
          <c:showBubbleSize val="0"/>
        </c:dLbls>
        <c:gapWidth val="100"/>
        <c:overlap val="100"/>
        <c:axId val="480564064"/>
        <c:axId val="480564624"/>
      </c:barChart>
      <c:catAx>
        <c:axId val="480564064"/>
        <c:scaling>
          <c:orientation val="minMax"/>
        </c:scaling>
        <c:delete val="0"/>
        <c:axPos val="l"/>
        <c:numFmt formatCode="General" sourceLinked="0"/>
        <c:majorTickMark val="out"/>
        <c:minorTickMark val="none"/>
        <c:tickLblPos val="nextTo"/>
        <c:txPr>
          <a:bodyPr/>
          <a:lstStyle/>
          <a:p>
            <a:pPr>
              <a:defRPr sz="1000">
                <a:latin typeface="Verdana" pitchFamily="34" charset="0"/>
              </a:defRPr>
            </a:pPr>
            <a:endParaRPr lang="es-CL"/>
          </a:p>
        </c:txPr>
        <c:crossAx val="480564624"/>
        <c:crosses val="autoZero"/>
        <c:auto val="1"/>
        <c:lblAlgn val="ctr"/>
        <c:lblOffset val="100"/>
        <c:tickLblSkip val="1"/>
        <c:noMultiLvlLbl val="0"/>
      </c:catAx>
      <c:valAx>
        <c:axId val="480564624"/>
        <c:scaling>
          <c:orientation val="minMax"/>
        </c:scaling>
        <c:delete val="0"/>
        <c:axPos val="b"/>
        <c:numFmt formatCode="0%" sourceLinked="1"/>
        <c:majorTickMark val="out"/>
        <c:minorTickMark val="none"/>
        <c:tickLblPos val="nextTo"/>
        <c:txPr>
          <a:bodyPr/>
          <a:lstStyle/>
          <a:p>
            <a:pPr>
              <a:defRPr sz="1000">
                <a:latin typeface="Verdana" pitchFamily="34" charset="0"/>
              </a:defRPr>
            </a:pPr>
            <a:endParaRPr lang="es-CL"/>
          </a:p>
        </c:txPr>
        <c:crossAx val="480564064"/>
        <c:crosses val="autoZero"/>
        <c:crossBetween val="between"/>
        <c:majorUnit val="0.2"/>
      </c:valAx>
    </c:plotArea>
    <c:legend>
      <c:legendPos val="r"/>
      <c:layout>
        <c:manualLayout>
          <c:xMode val="edge"/>
          <c:yMode val="edge"/>
          <c:x val="0.71650965184604309"/>
          <c:y val="0.32769203723505685"/>
          <c:w val="0.28125110554905058"/>
          <c:h val="0.36051943050637864"/>
        </c:manualLayout>
      </c:layout>
      <c:overlay val="0"/>
      <c:txPr>
        <a:bodyPr/>
        <a:lstStyle/>
        <a:p>
          <a:pPr>
            <a:defRPr sz="800">
              <a:latin typeface="Verdana" pitchFamily="34" charset="0"/>
            </a:defRPr>
          </a:pPr>
          <a:endParaRPr lang="es-CL"/>
        </a:p>
      </c:txPr>
    </c:legend>
    <c:plotVisOnly val="1"/>
    <c:dispBlanksAs val="gap"/>
    <c:showDLblsOverMax val="0"/>
  </c:chart>
  <c:spPr>
    <a:noFill/>
    <a:ln>
      <a:noFill/>
    </a:ln>
  </c:spPr>
  <c:printSettings>
    <c:headerFooter/>
    <c:pageMargins b="0.75000000000000233" l="0.70000000000000062" r="0.70000000000000062" t="0.7500000000000023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100">
                <a:latin typeface="Verdana" pitchFamily="34" charset="0"/>
              </a:defRPr>
            </a:pPr>
            <a:r>
              <a:rPr lang="en-US" sz="1100">
                <a:latin typeface="Verdana" pitchFamily="34" charset="0"/>
              </a:rPr>
              <a:t>Problemas de Salud acumulados modalidad </a:t>
            </a:r>
          </a:p>
          <a:p>
            <a:pPr>
              <a:defRPr sz="1100">
                <a:latin typeface="Verdana" pitchFamily="34" charset="0"/>
              </a:defRPr>
            </a:pPr>
            <a:r>
              <a:rPr lang="en-US" sz="1100">
                <a:latin typeface="Verdana" pitchFamily="34" charset="0"/>
              </a:rPr>
              <a:t>atención hospitalaria más frecuentes</a:t>
            </a:r>
          </a:p>
        </c:rich>
      </c:tx>
      <c:overlay val="1"/>
    </c:title>
    <c:autoTitleDeleted val="0"/>
    <c:plotArea>
      <c:layout>
        <c:manualLayout>
          <c:layoutTarget val="inner"/>
          <c:xMode val="edge"/>
          <c:yMode val="edge"/>
          <c:x val="0.10336439195100612"/>
          <c:y val="9.7938877043354675E-2"/>
          <c:w val="0.62588013998250214"/>
          <c:h val="0.8514516282479615"/>
        </c:manualLayout>
      </c:layout>
      <c:barChart>
        <c:barDir val="bar"/>
        <c:grouping val="percentStacked"/>
        <c:varyColors val="0"/>
        <c:ser>
          <c:idx val="0"/>
          <c:order val="0"/>
          <c:tx>
            <c:strRef>
              <c:f>POBOBJ!$N$19:$O$19</c:f>
              <c:strCache>
                <c:ptCount val="2"/>
                <c:pt idx="0">
                  <c:v>N° 5</c:v>
                </c:pt>
                <c:pt idx="1">
                  <c:v>Infarto Agudo del Miocardio (IAM)</c:v>
                </c:pt>
              </c:strCache>
            </c:strRef>
          </c:tx>
          <c:invertIfNegative val="0"/>
          <c:dLbls>
            <c:dLbl>
              <c:idx val="0"/>
              <c:tx>
                <c:rich>
                  <a:bodyPr/>
                  <a:lstStyle/>
                  <a:p>
                    <a:r>
                      <a:rPr lang="en-US"/>
                      <a:t>N°</a:t>
                    </a:r>
                    <a:r>
                      <a:rPr lang="en-US" baseline="0"/>
                      <a:t> 5</a:t>
                    </a:r>
                  </a:p>
                  <a:p>
                    <a:fld id="{176AB747-43A9-4518-B2E4-CDF2BF0BCE53}"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0-3ED8-4667-967D-74A2F7CF8D96}"/>
                </c:ext>
              </c:extLst>
            </c:dLbl>
            <c:dLbl>
              <c:idx val="1"/>
              <c:tx>
                <c:rich>
                  <a:bodyPr/>
                  <a:lstStyle/>
                  <a:p>
                    <a:r>
                      <a:rPr lang="en-US"/>
                      <a:t>N° 5</a:t>
                    </a:r>
                  </a:p>
                  <a:p>
                    <a:fld id="{CA12D099-A334-412D-9463-FECA6252F8BF}"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1-3ED8-4667-967D-74A2F7CF8D96}"/>
                </c:ext>
              </c:extLst>
            </c:dLbl>
            <c:dLbl>
              <c:idx val="2"/>
              <c:tx>
                <c:rich>
                  <a:bodyPr/>
                  <a:lstStyle/>
                  <a:p>
                    <a:r>
                      <a:rPr lang="en-US"/>
                      <a:t>N° 5</a:t>
                    </a:r>
                  </a:p>
                  <a:p>
                    <a:fld id="{EDE2DA91-6784-4CE0-9D22-DBBAF6F1A099}"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2-3ED8-4667-967D-74A2F7CF8D96}"/>
                </c:ext>
              </c:extLst>
            </c:dLbl>
            <c:spPr>
              <a:noFill/>
              <a:ln>
                <a:noFill/>
              </a:ln>
              <a:effectLst/>
            </c:spPr>
            <c:txPr>
              <a:bodyPr wrap="square" lIns="38100" tIns="19050" rIns="38100" bIns="19050" anchor="ctr">
                <a:spAutoFit/>
              </a:bodyPr>
              <a:lstStyle/>
              <a:p>
                <a:pPr>
                  <a:defRPr sz="800" b="1">
                    <a:solidFill>
                      <a:schemeClr val="bg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POBOBJ!$P$18:$R$18</c:f>
              <c:strCache>
                <c:ptCount val="3"/>
                <c:pt idx="0">
                  <c:v>Fonasa</c:v>
                </c:pt>
                <c:pt idx="1">
                  <c:v>Isapre</c:v>
                </c:pt>
                <c:pt idx="2">
                  <c:v>Sistema</c:v>
                </c:pt>
              </c:strCache>
            </c:strRef>
          </c:cat>
          <c:val>
            <c:numRef>
              <c:f>POBOBJ!$P$19:$R$19</c:f>
              <c:numCache>
                <c:formatCode>0.0%</c:formatCode>
                <c:ptCount val="3"/>
                <c:pt idx="0">
                  <c:v>0.28575279229107908</c:v>
                </c:pt>
                <c:pt idx="1">
                  <c:v>7.6262560480855973E-2</c:v>
                </c:pt>
                <c:pt idx="2">
                  <c:v>0.27584862878592814</c:v>
                </c:pt>
              </c:numCache>
            </c:numRef>
          </c:val>
          <c:extLst>
            <c:ext xmlns:c16="http://schemas.microsoft.com/office/drawing/2014/chart" uri="{C3380CC4-5D6E-409C-BE32-E72D297353CC}">
              <c16:uniqueId val="{00000003-3ED8-4667-967D-74A2F7CF8D96}"/>
            </c:ext>
          </c:extLst>
        </c:ser>
        <c:ser>
          <c:idx val="1"/>
          <c:order val="1"/>
          <c:tx>
            <c:strRef>
              <c:f>POBOBJ!$N$20:$O$20</c:f>
              <c:strCache>
                <c:ptCount val="2"/>
                <c:pt idx="0">
                  <c:v>N° 54</c:v>
                </c:pt>
                <c:pt idx="1">
                  <c:v>Analgesia del parto</c:v>
                </c:pt>
              </c:strCache>
            </c:strRef>
          </c:tx>
          <c:invertIfNegative val="0"/>
          <c:dLbls>
            <c:dLbl>
              <c:idx val="0"/>
              <c:tx>
                <c:rich>
                  <a:bodyPr/>
                  <a:lstStyle/>
                  <a:p>
                    <a:r>
                      <a:rPr lang="en-US"/>
                      <a:t>N° 54</a:t>
                    </a:r>
                  </a:p>
                  <a:p>
                    <a:fld id="{1AD5A765-7085-4980-942D-FAB24192FE68}"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4-3ED8-4667-967D-74A2F7CF8D96}"/>
                </c:ext>
              </c:extLst>
            </c:dLbl>
            <c:dLbl>
              <c:idx val="1"/>
              <c:layout>
                <c:manualLayout>
                  <c:x val="1.732051615138131E-3"/>
                  <c:y val="-0.10344827586206896"/>
                </c:manualLayout>
              </c:layout>
              <c:tx>
                <c:rich>
                  <a:bodyPr wrap="square" lIns="38100" tIns="19050" rIns="38100" bIns="19050" anchor="ctr" anchorCtr="0">
                    <a:spAutoFit/>
                  </a:bodyPr>
                  <a:lstStyle/>
                  <a:p>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r>
                      <a:rPr lang="en-US">
                        <a:solidFill>
                          <a:schemeClr val="tx1"/>
                        </a:solidFill>
                      </a:rPr>
                      <a:t>N° 54</a:t>
                    </a:r>
                  </a:p>
                  <a:p>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fld id="{045FF302-C1EA-4BC5-97E8-6D9D3E7070E2}" type="VALUE">
                      <a:rPr lang="en-US">
                        <a:solidFill>
                          <a:schemeClr val="tx1"/>
                        </a:solidFill>
                      </a:rPr>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t>[VALOR]</a:t>
                    </a:fld>
                    <a:endParaRPr lang="es-CL"/>
                  </a:p>
                </c:rich>
              </c:tx>
              <c:spPr>
                <a:noFill/>
                <a:ln>
                  <a:noFill/>
                </a:ln>
                <a:effectLst/>
              </c:spPr>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5-3ED8-4667-967D-74A2F7CF8D96}"/>
                </c:ext>
              </c:extLst>
            </c:dLbl>
            <c:dLbl>
              <c:idx val="2"/>
              <c:tx>
                <c:rich>
                  <a:bodyPr/>
                  <a:lstStyle/>
                  <a:p>
                    <a:r>
                      <a:rPr lang="en-US"/>
                      <a:t>N° 54</a:t>
                    </a:r>
                  </a:p>
                  <a:p>
                    <a:fld id="{E6B47816-1EC0-4823-A6C0-05143F7F5C2E}"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6-3ED8-4667-967D-74A2F7CF8D96}"/>
                </c:ext>
              </c:extLst>
            </c:dLbl>
            <c:spPr>
              <a:noFill/>
              <a:ln>
                <a:noFill/>
              </a:ln>
              <a:effectLst/>
            </c:spPr>
            <c:txPr>
              <a:bodyPr wrap="square" lIns="38100" tIns="19050" rIns="38100" bIns="19050" anchor="ctr" anchorCtr="0">
                <a:spAutoFit/>
              </a:bodyPr>
              <a:lstStyle/>
              <a:p>
                <a:pPr algn="ctr">
                  <a:defRPr lang="es-CL" sz="800" b="1" i="0" u="none" strike="noStrike" kern="1200" baseline="0">
                    <a:solidFill>
                      <a:schemeClr val="bg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POBOBJ!$P$18:$R$18</c:f>
              <c:strCache>
                <c:ptCount val="3"/>
                <c:pt idx="0">
                  <c:v>Fonasa</c:v>
                </c:pt>
                <c:pt idx="1">
                  <c:v>Isapre</c:v>
                </c:pt>
                <c:pt idx="2">
                  <c:v>Sistema</c:v>
                </c:pt>
              </c:strCache>
            </c:strRef>
          </c:cat>
          <c:val>
            <c:numRef>
              <c:f>POBOBJ!$P$20:$R$20</c:f>
              <c:numCache>
                <c:formatCode>0.0%</c:formatCode>
                <c:ptCount val="3"/>
                <c:pt idx="0">
                  <c:v>0.17851847347892011</c:v>
                </c:pt>
                <c:pt idx="1">
                  <c:v>8.75072962946883E-3</c:v>
                </c:pt>
                <c:pt idx="2">
                  <c:v>0.17049228782598363</c:v>
                </c:pt>
              </c:numCache>
            </c:numRef>
          </c:val>
          <c:extLst>
            <c:ext xmlns:c16="http://schemas.microsoft.com/office/drawing/2014/chart" uri="{C3380CC4-5D6E-409C-BE32-E72D297353CC}">
              <c16:uniqueId val="{00000007-3ED8-4667-967D-74A2F7CF8D96}"/>
            </c:ext>
          </c:extLst>
        </c:ser>
        <c:ser>
          <c:idx val="2"/>
          <c:order val="2"/>
          <c:tx>
            <c:strRef>
              <c:f>POBOBJ!$N$21:$O$21</c:f>
              <c:strCache>
                <c:ptCount val="2"/>
                <c:pt idx="0">
                  <c:v>N° 37</c:v>
                </c:pt>
                <c:pt idx="1">
                  <c:v>Accidente cerebrovascular isquémico en personas de 15 años y más</c:v>
                </c:pt>
              </c:strCache>
            </c:strRef>
          </c:tx>
          <c:invertIfNegative val="0"/>
          <c:dLbls>
            <c:dLbl>
              <c:idx val="0"/>
              <c:layout>
                <c:manualLayout>
                  <c:x val="4.6765393608729479E-2"/>
                  <c:y val="4.022988505747116E-2"/>
                </c:manualLayout>
              </c:layout>
              <c:tx>
                <c:rich>
                  <a:bodyPr/>
                  <a:lstStyle/>
                  <a:p>
                    <a:r>
                      <a:rPr lang="en-US"/>
                      <a:t>N° 26</a:t>
                    </a:r>
                  </a:p>
                  <a:p>
                    <a:r>
                      <a:rPr lang="en-US"/>
                      <a:t>6,8%</a:t>
                    </a:r>
                  </a:p>
                </c:rich>
              </c:tx>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3ED8-4667-967D-74A2F7CF8D96}"/>
                </c:ext>
              </c:extLst>
            </c:dLbl>
            <c:dLbl>
              <c:idx val="1"/>
              <c:layout>
                <c:manualLayout>
                  <c:x val="5.5425651684420194E-2"/>
                  <c:y val="2.8735632183908046E-2"/>
                </c:manualLayout>
              </c:layout>
              <c:tx>
                <c:rich>
                  <a:bodyPr/>
                  <a:lstStyle/>
                  <a:p>
                    <a:r>
                      <a:rPr lang="en-US"/>
                      <a:t>N° 26</a:t>
                    </a:r>
                  </a:p>
                  <a:p>
                    <a:r>
                      <a:rPr lang="en-US"/>
                      <a:t>12,0%</a:t>
                    </a:r>
                  </a:p>
                </c:rich>
              </c:tx>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3ED8-4667-967D-74A2F7CF8D96}"/>
                </c:ext>
              </c:extLst>
            </c:dLbl>
            <c:dLbl>
              <c:idx val="2"/>
              <c:layout>
                <c:manualLayout>
                  <c:x val="4.3301290378453275E-2"/>
                  <c:y val="4.0229885057471208E-2"/>
                </c:manualLayout>
              </c:layout>
              <c:tx>
                <c:rich>
                  <a:bodyPr/>
                  <a:lstStyle/>
                  <a:p>
                    <a:r>
                      <a:rPr lang="en-US"/>
                      <a:t>N° 26</a:t>
                    </a:r>
                  </a:p>
                  <a:p>
                    <a:r>
                      <a:rPr lang="en-US"/>
                      <a:t>7,0%</a:t>
                    </a:r>
                  </a:p>
                </c:rich>
              </c:tx>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3ED8-4667-967D-74A2F7CF8D96}"/>
                </c:ext>
              </c:extLst>
            </c:dLbl>
            <c:spPr>
              <a:noFill/>
              <a:ln>
                <a:noFill/>
              </a:ln>
              <a:effectLst/>
            </c:spPr>
            <c:txPr>
              <a:bodyPr wrap="square" lIns="38100" tIns="19050" rIns="38100" bIns="19050" anchor="ctr" anchorCtr="0">
                <a:spAutoFit/>
              </a:bodyPr>
              <a:lstStyle/>
              <a:p>
                <a:pPr algn="ctr">
                  <a:defRPr lang="es-CL" sz="800" b="1" i="0" u="none" strike="noStrike" kern="1200" baseline="0">
                    <a:solidFill>
                      <a:schemeClr val="bg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POBOBJ!$P$18:$R$18</c:f>
              <c:strCache>
                <c:ptCount val="3"/>
                <c:pt idx="0">
                  <c:v>Fonasa</c:v>
                </c:pt>
                <c:pt idx="1">
                  <c:v>Isapre</c:v>
                </c:pt>
                <c:pt idx="2">
                  <c:v>Sistema</c:v>
                </c:pt>
              </c:strCache>
            </c:strRef>
          </c:cat>
          <c:val>
            <c:numRef>
              <c:f>POBOBJ!$P$21:$R$21</c:f>
              <c:numCache>
                <c:formatCode>0.0%</c:formatCode>
                <c:ptCount val="3"/>
                <c:pt idx="0">
                  <c:v>7.4756893891263304E-2</c:v>
                </c:pt>
                <c:pt idx="1">
                  <c:v>6.2866322233317409E-2</c:v>
                </c:pt>
                <c:pt idx="2">
                  <c:v>7.4194738010044489E-2</c:v>
                </c:pt>
              </c:numCache>
            </c:numRef>
          </c:val>
          <c:extLst>
            <c:ext xmlns:c16="http://schemas.microsoft.com/office/drawing/2014/chart" uri="{C3380CC4-5D6E-409C-BE32-E72D297353CC}">
              <c16:uniqueId val="{0000000B-3ED8-4667-967D-74A2F7CF8D96}"/>
            </c:ext>
          </c:extLst>
        </c:ser>
        <c:ser>
          <c:idx val="3"/>
          <c:order val="3"/>
          <c:tx>
            <c:strRef>
              <c:f>POBOBJ!$N$22:$O$22</c:f>
              <c:strCache>
                <c:ptCount val="2"/>
                <c:pt idx="0">
                  <c:v>N° 26</c:v>
                </c:pt>
                <c:pt idx="1">
                  <c:v>Colecistectomía preventiva del cáncer de vesícula en personas de 35 a 49 años sintomáticos</c:v>
                </c:pt>
              </c:strCache>
            </c:strRef>
          </c:tx>
          <c:invertIfNegative val="0"/>
          <c:dLbls>
            <c:dLbl>
              <c:idx val="0"/>
              <c:layout>
                <c:manualLayout>
                  <c:x val="-4.1569238763315211E-2"/>
                  <c:y val="-2.0114942528735736E-2"/>
                </c:manualLayout>
              </c:layout>
              <c:tx>
                <c:rich>
                  <a:bodyPr/>
                  <a:lstStyle/>
                  <a:p>
                    <a:r>
                      <a:rPr lang="en-US"/>
                      <a:t>N° 37</a:t>
                    </a:r>
                  </a:p>
                  <a:p>
                    <a:r>
                      <a:rPr lang="en-US"/>
                      <a:t>7,5%</a:t>
                    </a:r>
                  </a:p>
                </c:rich>
              </c:tx>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3ED8-4667-967D-74A2F7CF8D96}"/>
                </c:ext>
              </c:extLst>
            </c:dLbl>
            <c:dLbl>
              <c:idx val="1"/>
              <c:layout>
                <c:manualLayout>
                  <c:x val="-5.3693600069282067E-2"/>
                  <c:y val="-2.8735632183908098E-2"/>
                </c:manualLayout>
              </c:layout>
              <c:tx>
                <c:rich>
                  <a:bodyPr/>
                  <a:lstStyle/>
                  <a:p>
                    <a:r>
                      <a:rPr lang="en-US"/>
                      <a:t>N° 37</a:t>
                    </a:r>
                  </a:p>
                  <a:p>
                    <a:r>
                      <a:rPr lang="en-US"/>
                      <a:t>6,3%</a:t>
                    </a:r>
                  </a:p>
                </c:rich>
              </c:tx>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3ED8-4667-967D-74A2F7CF8D96}"/>
                </c:ext>
              </c:extLst>
            </c:dLbl>
            <c:dLbl>
              <c:idx val="2"/>
              <c:layout>
                <c:manualLayout>
                  <c:x val="-4.3301290378453344E-2"/>
                  <c:y val="-2.5862068965517241E-2"/>
                </c:manualLayout>
              </c:layout>
              <c:tx>
                <c:rich>
                  <a:bodyPr/>
                  <a:lstStyle/>
                  <a:p>
                    <a:r>
                      <a:rPr lang="en-US"/>
                      <a:t>N° 37</a:t>
                    </a:r>
                  </a:p>
                  <a:p>
                    <a:r>
                      <a:rPr lang="en-US"/>
                      <a:t>7,4%</a:t>
                    </a:r>
                  </a:p>
                </c:rich>
              </c:tx>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3ED8-4667-967D-74A2F7CF8D96}"/>
                </c:ext>
              </c:extLst>
            </c:dLbl>
            <c:spPr>
              <a:noFill/>
              <a:ln>
                <a:noFill/>
              </a:ln>
              <a:effectLst/>
            </c:spPr>
            <c:txPr>
              <a:bodyPr wrap="square" lIns="38100" tIns="19050" rIns="38100" bIns="19050" anchor="ctr" anchorCtr="0">
                <a:spAutoFit/>
              </a:bodyPr>
              <a:lstStyle/>
              <a:p>
                <a:pPr algn="ctr">
                  <a:defRPr lang="es-CL" sz="800" b="1" i="0" u="none" strike="noStrike" kern="1200" baseline="0">
                    <a:solidFill>
                      <a:schemeClr val="bg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POBOBJ!$P$18:$R$18</c:f>
              <c:strCache>
                <c:ptCount val="3"/>
                <c:pt idx="0">
                  <c:v>Fonasa</c:v>
                </c:pt>
                <c:pt idx="1">
                  <c:v>Isapre</c:v>
                </c:pt>
                <c:pt idx="2">
                  <c:v>Sistema</c:v>
                </c:pt>
              </c:strCache>
            </c:strRef>
          </c:cat>
          <c:val>
            <c:numRef>
              <c:f>POBOBJ!$P$22:$R$22</c:f>
              <c:numCache>
                <c:formatCode>0.0%</c:formatCode>
                <c:ptCount val="3"/>
                <c:pt idx="0">
                  <c:v>6.7658449262865794E-2</c:v>
                </c:pt>
                <c:pt idx="1">
                  <c:v>0.11991972869843751</c:v>
                </c:pt>
                <c:pt idx="2">
                  <c:v>7.0129229174872298E-2</c:v>
                </c:pt>
              </c:numCache>
            </c:numRef>
          </c:val>
          <c:extLst>
            <c:ext xmlns:c16="http://schemas.microsoft.com/office/drawing/2014/chart" uri="{C3380CC4-5D6E-409C-BE32-E72D297353CC}">
              <c16:uniqueId val="{0000000F-3ED8-4667-967D-74A2F7CF8D96}"/>
            </c:ext>
          </c:extLst>
        </c:ser>
        <c:ser>
          <c:idx val="4"/>
          <c:order val="4"/>
          <c:tx>
            <c:strRef>
              <c:f>POBOBJ!$N$23:$O$23</c:f>
              <c:strCache>
                <c:ptCount val="2"/>
                <c:pt idx="0">
                  <c:v>OH</c:v>
                </c:pt>
                <c:pt idx="1">
                  <c:v>Otras Hospitalarias</c:v>
                </c:pt>
              </c:strCache>
            </c:strRef>
          </c:tx>
          <c:invertIfNegative val="0"/>
          <c:dLbls>
            <c:dLbl>
              <c:idx val="0"/>
              <c:tx>
                <c:rich>
                  <a:bodyPr/>
                  <a:lstStyle/>
                  <a:p>
                    <a:r>
                      <a:rPr lang="en-US"/>
                      <a:t>OH</a:t>
                    </a:r>
                  </a:p>
                  <a:p>
                    <a:fld id="{A9FB10A0-2A4F-40FD-91CD-273FC27F942C}"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0-3ED8-4667-967D-74A2F7CF8D96}"/>
                </c:ext>
              </c:extLst>
            </c:dLbl>
            <c:dLbl>
              <c:idx val="1"/>
              <c:tx>
                <c:rich>
                  <a:bodyPr/>
                  <a:lstStyle/>
                  <a:p>
                    <a:r>
                      <a:rPr lang="en-US"/>
                      <a:t>OH</a:t>
                    </a:r>
                  </a:p>
                  <a:p>
                    <a:fld id="{4A680E8E-50CC-484F-BC7F-0D8422569A35}"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1-3ED8-4667-967D-74A2F7CF8D96}"/>
                </c:ext>
              </c:extLst>
            </c:dLbl>
            <c:dLbl>
              <c:idx val="2"/>
              <c:tx>
                <c:rich>
                  <a:bodyPr/>
                  <a:lstStyle/>
                  <a:p>
                    <a:r>
                      <a:rPr lang="en-US"/>
                      <a:t>OH</a:t>
                    </a:r>
                  </a:p>
                  <a:p>
                    <a:fld id="{974736AB-0AB1-4FE6-B835-A869539272ED}"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2-3ED8-4667-967D-74A2F7CF8D96}"/>
                </c:ext>
              </c:extLst>
            </c:dLbl>
            <c:spPr>
              <a:noFill/>
              <a:ln>
                <a:noFill/>
              </a:ln>
              <a:effectLst/>
            </c:spPr>
            <c:txPr>
              <a:bodyPr wrap="square" lIns="38100" tIns="19050" rIns="38100" bIns="19050" anchor="ctr" anchorCtr="0">
                <a:spAutoFit/>
              </a:bodyPr>
              <a:lstStyle/>
              <a:p>
                <a:pPr algn="ctr">
                  <a:defRPr lang="es-CL" sz="800" b="1" i="0" u="none" strike="noStrike" kern="1200" baseline="0">
                    <a:solidFill>
                      <a:schemeClr val="bg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POBOBJ!$P$18:$R$18</c:f>
              <c:strCache>
                <c:ptCount val="3"/>
                <c:pt idx="0">
                  <c:v>Fonasa</c:v>
                </c:pt>
                <c:pt idx="1">
                  <c:v>Isapre</c:v>
                </c:pt>
                <c:pt idx="2">
                  <c:v>Sistema</c:v>
                </c:pt>
              </c:strCache>
            </c:strRef>
          </c:cat>
          <c:val>
            <c:numRef>
              <c:f>POBOBJ!$P$23:$R$23</c:f>
              <c:numCache>
                <c:formatCode>0.0%</c:formatCode>
                <c:ptCount val="3"/>
                <c:pt idx="0">
                  <c:v>0.39331339107587165</c:v>
                </c:pt>
                <c:pt idx="1">
                  <c:v>0.7322006589579203</c:v>
                </c:pt>
                <c:pt idx="2">
                  <c:v>0.40933511620317137</c:v>
                </c:pt>
              </c:numCache>
            </c:numRef>
          </c:val>
          <c:extLst>
            <c:ext xmlns:c16="http://schemas.microsoft.com/office/drawing/2014/chart" uri="{C3380CC4-5D6E-409C-BE32-E72D297353CC}">
              <c16:uniqueId val="{00000013-3ED8-4667-967D-74A2F7CF8D96}"/>
            </c:ext>
          </c:extLst>
        </c:ser>
        <c:dLbls>
          <c:dLblPos val="ctr"/>
          <c:showLegendKey val="0"/>
          <c:showVal val="1"/>
          <c:showCatName val="0"/>
          <c:showSerName val="0"/>
          <c:showPercent val="0"/>
          <c:showBubbleSize val="0"/>
        </c:dLbls>
        <c:gapWidth val="100"/>
        <c:overlap val="100"/>
        <c:axId val="481118416"/>
        <c:axId val="481118976"/>
      </c:barChart>
      <c:catAx>
        <c:axId val="481118416"/>
        <c:scaling>
          <c:orientation val="minMax"/>
        </c:scaling>
        <c:delete val="0"/>
        <c:axPos val="l"/>
        <c:numFmt formatCode="General" sourceLinked="0"/>
        <c:majorTickMark val="out"/>
        <c:minorTickMark val="none"/>
        <c:tickLblPos val="nextTo"/>
        <c:txPr>
          <a:bodyPr/>
          <a:lstStyle/>
          <a:p>
            <a:pPr>
              <a:defRPr sz="1000">
                <a:latin typeface="Verdana" pitchFamily="34" charset="0"/>
              </a:defRPr>
            </a:pPr>
            <a:endParaRPr lang="es-CL"/>
          </a:p>
        </c:txPr>
        <c:crossAx val="481118976"/>
        <c:crosses val="autoZero"/>
        <c:auto val="1"/>
        <c:lblAlgn val="ctr"/>
        <c:lblOffset val="100"/>
        <c:noMultiLvlLbl val="0"/>
      </c:catAx>
      <c:valAx>
        <c:axId val="481118976"/>
        <c:scaling>
          <c:orientation val="minMax"/>
        </c:scaling>
        <c:delete val="0"/>
        <c:axPos val="b"/>
        <c:numFmt formatCode="0%" sourceLinked="1"/>
        <c:majorTickMark val="out"/>
        <c:minorTickMark val="none"/>
        <c:tickLblPos val="nextTo"/>
        <c:txPr>
          <a:bodyPr/>
          <a:lstStyle/>
          <a:p>
            <a:pPr>
              <a:defRPr sz="800">
                <a:latin typeface="Verdana" pitchFamily="34" charset="0"/>
              </a:defRPr>
            </a:pPr>
            <a:endParaRPr lang="es-CL"/>
          </a:p>
        </c:txPr>
        <c:crossAx val="481118416"/>
        <c:crosses val="autoZero"/>
        <c:crossBetween val="between"/>
        <c:majorUnit val="0.2"/>
      </c:valAx>
    </c:plotArea>
    <c:legend>
      <c:legendPos val="r"/>
      <c:layout>
        <c:manualLayout>
          <c:xMode val="edge"/>
          <c:yMode val="edge"/>
          <c:x val="0.72929833770778663"/>
          <c:y val="0.33333019939671826"/>
          <c:w val="0.26806240886555882"/>
          <c:h val="0.51625606500679833"/>
        </c:manualLayout>
      </c:layout>
      <c:overlay val="0"/>
      <c:txPr>
        <a:bodyPr/>
        <a:lstStyle/>
        <a:p>
          <a:pPr>
            <a:defRPr sz="800">
              <a:latin typeface="Verdana" pitchFamily="34" charset="0"/>
            </a:defRPr>
          </a:pPr>
          <a:endParaRPr lang="es-CL"/>
        </a:p>
      </c:txPr>
    </c:legend>
    <c:plotVisOnly val="1"/>
    <c:dispBlanksAs val="gap"/>
    <c:showDLblsOverMax val="0"/>
  </c:chart>
  <c:spPr>
    <a:noFill/>
    <a:ln>
      <a:noFill/>
    </a:ln>
  </c:spPr>
  <c:printSettings>
    <c:headerFooter/>
    <c:pageMargins b="0.75000000000000222" l="0.70000000000000062" r="0.70000000000000062" t="0.7500000000000022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100">
                <a:latin typeface="Verdana" pitchFamily="34" charset="0"/>
              </a:defRPr>
            </a:pPr>
            <a:r>
              <a:rPr lang="en-US" sz="1100">
                <a:latin typeface="Verdana" pitchFamily="34" charset="0"/>
              </a:rPr>
              <a:t>Problemas de Salud</a:t>
            </a:r>
            <a:r>
              <a:rPr lang="en-US" sz="1100" baseline="0">
                <a:latin typeface="Verdana" pitchFamily="34" charset="0"/>
              </a:rPr>
              <a:t> acumulados </a:t>
            </a:r>
            <a:r>
              <a:rPr lang="en-US" sz="1100">
                <a:latin typeface="Verdana" pitchFamily="34" charset="0"/>
              </a:rPr>
              <a:t>modalidad </a:t>
            </a:r>
          </a:p>
          <a:p>
            <a:pPr>
              <a:defRPr sz="1100">
                <a:latin typeface="Verdana" pitchFamily="34" charset="0"/>
              </a:defRPr>
            </a:pPr>
            <a:r>
              <a:rPr lang="en-US" sz="1100">
                <a:latin typeface="Verdana" pitchFamily="34" charset="0"/>
              </a:rPr>
              <a:t>atención</a:t>
            </a:r>
            <a:r>
              <a:rPr lang="en-US" sz="1100" baseline="0">
                <a:latin typeface="Verdana" pitchFamily="34" charset="0"/>
              </a:rPr>
              <a:t> </a:t>
            </a:r>
            <a:r>
              <a:rPr lang="en-US" sz="1100">
                <a:latin typeface="Verdana" pitchFamily="34" charset="0"/>
              </a:rPr>
              <a:t>mixta más frecuentes</a:t>
            </a:r>
          </a:p>
        </c:rich>
      </c:tx>
      <c:overlay val="1"/>
    </c:title>
    <c:autoTitleDeleted val="0"/>
    <c:plotArea>
      <c:layout>
        <c:manualLayout>
          <c:layoutTarget val="inner"/>
          <c:xMode val="edge"/>
          <c:yMode val="edge"/>
          <c:x val="8.8549541644537863E-2"/>
          <c:y val="7.5643941943154547E-2"/>
          <c:w val="0.62711458749269589"/>
          <c:h val="0.86635507100074061"/>
        </c:manualLayout>
      </c:layout>
      <c:barChart>
        <c:barDir val="bar"/>
        <c:grouping val="percentStacked"/>
        <c:varyColors val="0"/>
        <c:ser>
          <c:idx val="0"/>
          <c:order val="0"/>
          <c:tx>
            <c:strRef>
              <c:f>POBOBJ!$N$28:$O$28</c:f>
              <c:strCache>
                <c:ptCount val="2"/>
                <c:pt idx="0">
                  <c:v>N° 3</c:v>
                </c:pt>
                <c:pt idx="1">
                  <c:v>Cáncer Cérvicouterino</c:v>
                </c:pt>
              </c:strCache>
            </c:strRef>
          </c:tx>
          <c:spPr>
            <a:solidFill>
              <a:schemeClr val="accent2">
                <a:lumMod val="75000"/>
              </a:schemeClr>
            </a:solidFill>
          </c:spPr>
          <c:invertIfNegative val="0"/>
          <c:dLbls>
            <c:dLbl>
              <c:idx val="0"/>
              <c:tx>
                <c:rich>
                  <a:bodyPr/>
                  <a:lstStyle/>
                  <a:p>
                    <a:r>
                      <a:rPr lang="en-US"/>
                      <a:t>N°</a:t>
                    </a:r>
                    <a:r>
                      <a:rPr lang="en-US" baseline="0"/>
                      <a:t> 3</a:t>
                    </a:r>
                  </a:p>
                  <a:p>
                    <a:fld id="{F152A7D3-4B0A-4D7B-A63B-F3424929FEC1}"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0-A177-4856-B0A3-9F02B05114F7}"/>
                </c:ext>
              </c:extLst>
            </c:dLbl>
            <c:dLbl>
              <c:idx val="1"/>
              <c:tx>
                <c:rich>
                  <a:bodyPr/>
                  <a:lstStyle/>
                  <a:p>
                    <a:r>
                      <a:rPr lang="en-US"/>
                      <a:t>N° 3</a:t>
                    </a:r>
                  </a:p>
                  <a:p>
                    <a:fld id="{E221DC8C-4954-4824-B7B2-6C6DF40C49B8}"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1-A177-4856-B0A3-9F02B05114F7}"/>
                </c:ext>
              </c:extLst>
            </c:dLbl>
            <c:dLbl>
              <c:idx val="2"/>
              <c:tx>
                <c:rich>
                  <a:bodyPr/>
                  <a:lstStyle/>
                  <a:p>
                    <a:r>
                      <a:rPr lang="en-US"/>
                      <a:t>N° 3</a:t>
                    </a:r>
                  </a:p>
                  <a:p>
                    <a:fld id="{5B498A05-DE99-45B8-8F69-581866952905}"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2-A177-4856-B0A3-9F02B05114F7}"/>
                </c:ext>
              </c:extLst>
            </c:dLbl>
            <c:spPr>
              <a:noFill/>
              <a:ln>
                <a:noFill/>
              </a:ln>
              <a:effectLst/>
            </c:spPr>
            <c:txPr>
              <a:bodyPr wrap="square" lIns="38100" tIns="19050" rIns="38100" bIns="19050" anchor="ctr">
                <a:spAutoFit/>
              </a:bodyPr>
              <a:lstStyle/>
              <a:p>
                <a:pPr>
                  <a:defRPr sz="800" b="1">
                    <a:solidFill>
                      <a:schemeClr val="bg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POBOBJ!$P$27:$R$27</c:f>
              <c:strCache>
                <c:ptCount val="3"/>
                <c:pt idx="0">
                  <c:v>Fonasa</c:v>
                </c:pt>
                <c:pt idx="1">
                  <c:v>Isapre</c:v>
                </c:pt>
                <c:pt idx="2">
                  <c:v>Sistema</c:v>
                </c:pt>
              </c:strCache>
            </c:strRef>
          </c:cat>
          <c:val>
            <c:numRef>
              <c:f>POBOBJ!$P$28:$R$28</c:f>
              <c:numCache>
                <c:formatCode>0.0%</c:formatCode>
                <c:ptCount val="3"/>
                <c:pt idx="0">
                  <c:v>0.79693191017799592</c:v>
                </c:pt>
                <c:pt idx="1">
                  <c:v>5.9105100727904196E-2</c:v>
                </c:pt>
                <c:pt idx="2">
                  <c:v>0.76291609526203585</c:v>
                </c:pt>
              </c:numCache>
            </c:numRef>
          </c:val>
          <c:extLst>
            <c:ext xmlns:c16="http://schemas.microsoft.com/office/drawing/2014/chart" uri="{C3380CC4-5D6E-409C-BE32-E72D297353CC}">
              <c16:uniqueId val="{00000003-A177-4856-B0A3-9F02B05114F7}"/>
            </c:ext>
          </c:extLst>
        </c:ser>
        <c:ser>
          <c:idx val="1"/>
          <c:order val="1"/>
          <c:tx>
            <c:strRef>
              <c:f>POBOBJ!$N$29:$O$29</c:f>
              <c:strCache>
                <c:ptCount val="2"/>
                <c:pt idx="0">
                  <c:v>N° 34</c:v>
                </c:pt>
                <c:pt idx="1">
                  <c:v>Depresión en personas de 15 años y más</c:v>
                </c:pt>
              </c:strCache>
            </c:strRef>
          </c:tx>
          <c:spPr>
            <a:solidFill>
              <a:srgbClr val="0070C0"/>
            </a:solidFill>
          </c:spPr>
          <c:invertIfNegative val="0"/>
          <c:dLbls>
            <c:dLbl>
              <c:idx val="0"/>
              <c:tx>
                <c:rich>
                  <a:bodyPr/>
                  <a:lstStyle/>
                  <a:p>
                    <a:r>
                      <a:rPr lang="en-US"/>
                      <a:t>N° 34</a:t>
                    </a:r>
                  </a:p>
                  <a:p>
                    <a:fld id="{BC90A4A5-9A3D-4E0D-8110-3F32427D3811}"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4-A177-4856-B0A3-9F02B05114F7}"/>
                </c:ext>
              </c:extLst>
            </c:dLbl>
            <c:dLbl>
              <c:idx val="1"/>
              <c:tx>
                <c:rich>
                  <a:bodyPr/>
                  <a:lstStyle/>
                  <a:p>
                    <a:r>
                      <a:rPr lang="en-US"/>
                      <a:t>N° 34</a:t>
                    </a:r>
                  </a:p>
                  <a:p>
                    <a:fld id="{E2BF7624-4F4D-426A-99A3-E93A4CCF903F}"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5-A177-4856-B0A3-9F02B05114F7}"/>
                </c:ext>
              </c:extLst>
            </c:dLbl>
            <c:dLbl>
              <c:idx val="2"/>
              <c:tx>
                <c:rich>
                  <a:bodyPr/>
                  <a:lstStyle/>
                  <a:p>
                    <a:r>
                      <a:rPr lang="en-US"/>
                      <a:t>N° 34</a:t>
                    </a:r>
                  </a:p>
                  <a:p>
                    <a:fld id="{4906B8DA-7DFF-4EAB-8DBC-975CA941251F}"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6-A177-4856-B0A3-9F02B05114F7}"/>
                </c:ext>
              </c:extLst>
            </c:dLbl>
            <c:spPr>
              <a:noFill/>
              <a:ln>
                <a:noFill/>
              </a:ln>
              <a:effectLst/>
            </c:spPr>
            <c:txPr>
              <a:bodyPr wrap="square" lIns="38100" tIns="19050" rIns="38100" bIns="19050" anchor="ctr" anchorCtr="0">
                <a:spAutoFit/>
              </a:bodyPr>
              <a:lstStyle/>
              <a:p>
                <a:pPr algn="ctr">
                  <a:defRPr lang="es-CL" sz="800" b="1" i="0" u="none" strike="noStrike" kern="1200" baseline="0">
                    <a:solidFill>
                      <a:schemeClr val="bg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POBOBJ!$P$27:$R$27</c:f>
              <c:strCache>
                <c:ptCount val="3"/>
                <c:pt idx="0">
                  <c:v>Fonasa</c:v>
                </c:pt>
                <c:pt idx="1">
                  <c:v>Isapre</c:v>
                </c:pt>
                <c:pt idx="2">
                  <c:v>Sistema</c:v>
                </c:pt>
              </c:strCache>
            </c:strRef>
          </c:cat>
          <c:val>
            <c:numRef>
              <c:f>POBOBJ!$P$29:$R$29</c:f>
              <c:numCache>
                <c:formatCode>0.0%</c:formatCode>
                <c:ptCount val="3"/>
                <c:pt idx="0">
                  <c:v>0.17651083420124355</c:v>
                </c:pt>
                <c:pt idx="1">
                  <c:v>0.85678552469385738</c:v>
                </c:pt>
                <c:pt idx="2">
                  <c:v>0.20787334050682935</c:v>
                </c:pt>
              </c:numCache>
            </c:numRef>
          </c:val>
          <c:extLst>
            <c:ext xmlns:c16="http://schemas.microsoft.com/office/drawing/2014/chart" uri="{C3380CC4-5D6E-409C-BE32-E72D297353CC}">
              <c16:uniqueId val="{00000007-A177-4856-B0A3-9F02B05114F7}"/>
            </c:ext>
          </c:extLst>
        </c:ser>
        <c:ser>
          <c:idx val="2"/>
          <c:order val="2"/>
          <c:tx>
            <c:strRef>
              <c:f>POBOBJ!$N$30:$O$30</c:f>
              <c:strCache>
                <c:ptCount val="2"/>
                <c:pt idx="0">
                  <c:v>N° 25</c:v>
                </c:pt>
                <c:pt idx="1">
                  <c:v>Trastorno de Conducción que requiere Marcapaso</c:v>
                </c:pt>
              </c:strCache>
            </c:strRef>
          </c:tx>
          <c:invertIfNegative val="0"/>
          <c:dLbls>
            <c:dLbl>
              <c:idx val="0"/>
              <c:layout>
                <c:manualLayout>
                  <c:x val="-1.7028525058882494E-3"/>
                  <c:y val="0.1111111111111111"/>
                </c:manualLayout>
              </c:layout>
              <c:tx>
                <c:rich>
                  <a:bodyPr/>
                  <a:lstStyle/>
                  <a:p>
                    <a:r>
                      <a:rPr lang="en-US"/>
                      <a:t>N° 25</a:t>
                    </a:r>
                  </a:p>
                  <a:p>
                    <a:fld id="{660ED002-0865-4FB2-9832-2B44193224E2}"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8-A177-4856-B0A3-9F02B05114F7}"/>
                </c:ext>
              </c:extLst>
            </c:dLbl>
            <c:dLbl>
              <c:idx val="1"/>
              <c:layout>
                <c:manualLayout>
                  <c:x val="-5.1085575176647484E-3"/>
                  <c:y val="8.8319088319088218E-2"/>
                </c:manualLayout>
              </c:layout>
              <c:tx>
                <c:rich>
                  <a:bodyPr/>
                  <a:lstStyle/>
                  <a:p>
                    <a:r>
                      <a:rPr lang="en-US"/>
                      <a:t>N° 25</a:t>
                    </a:r>
                  </a:p>
                  <a:p>
                    <a:fld id="{64DF919B-168C-40C0-ACB2-DB1B2DBB4920}"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9-A177-4856-B0A3-9F02B05114F7}"/>
                </c:ext>
              </c:extLst>
            </c:dLbl>
            <c:dLbl>
              <c:idx val="2"/>
              <c:layout>
                <c:manualLayout>
                  <c:x val="-1.0217115035329497E-2"/>
                  <c:y val="9.9715099715099717E-2"/>
                </c:manualLayout>
              </c:layout>
              <c:tx>
                <c:rich>
                  <a:bodyPr/>
                  <a:lstStyle/>
                  <a:p>
                    <a:r>
                      <a:rPr lang="en-US"/>
                      <a:t>N° 25</a:t>
                    </a:r>
                  </a:p>
                  <a:p>
                    <a:fld id="{DACB2C18-6215-4574-ADC5-18364BD08522}"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A-A177-4856-B0A3-9F02B05114F7}"/>
                </c:ext>
              </c:extLst>
            </c:dLbl>
            <c:spPr>
              <a:noFill/>
              <a:ln>
                <a:noFill/>
              </a:ln>
              <a:effectLst/>
            </c:spPr>
            <c:txPr>
              <a:bodyPr wrap="square" lIns="38100" tIns="19050" rIns="38100" bIns="19050" anchor="ctr" anchorCtr="0">
                <a:spAutoFit/>
              </a:bodyPr>
              <a:lstStyle/>
              <a:p>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POBOBJ!$P$27:$R$27</c:f>
              <c:strCache>
                <c:ptCount val="3"/>
                <c:pt idx="0">
                  <c:v>Fonasa</c:v>
                </c:pt>
                <c:pt idx="1">
                  <c:v>Isapre</c:v>
                </c:pt>
                <c:pt idx="2">
                  <c:v>Sistema</c:v>
                </c:pt>
              </c:strCache>
            </c:strRef>
          </c:cat>
          <c:val>
            <c:numRef>
              <c:f>POBOBJ!$P$30:$R$30</c:f>
              <c:numCache>
                <c:formatCode>0.0%</c:formatCode>
                <c:ptCount val="3"/>
                <c:pt idx="0">
                  <c:v>1.0983720975741275E-2</c:v>
                </c:pt>
                <c:pt idx="1">
                  <c:v>2.3681629641626404E-2</c:v>
                </c:pt>
                <c:pt idx="2">
                  <c:v>1.1569128967788127E-2</c:v>
                </c:pt>
              </c:numCache>
            </c:numRef>
          </c:val>
          <c:extLst>
            <c:ext xmlns:c16="http://schemas.microsoft.com/office/drawing/2014/chart" uri="{C3380CC4-5D6E-409C-BE32-E72D297353CC}">
              <c16:uniqueId val="{0000000B-A177-4856-B0A3-9F02B05114F7}"/>
            </c:ext>
          </c:extLst>
        </c:ser>
        <c:ser>
          <c:idx val="3"/>
          <c:order val="3"/>
          <c:tx>
            <c:strRef>
              <c:f>POBOBJ!$N$31:$O$31</c:f>
              <c:strCache>
                <c:ptCount val="2"/>
                <c:pt idx="0">
                  <c:v>N° 15</c:v>
                </c:pt>
                <c:pt idx="1">
                  <c:v>Esquizofrenia</c:v>
                </c:pt>
              </c:strCache>
            </c:strRef>
          </c:tx>
          <c:invertIfNegative val="0"/>
          <c:dLbls>
            <c:dLbl>
              <c:idx val="0"/>
              <c:layout>
                <c:manualLayout>
                  <c:x val="6.8114100235529976E-3"/>
                  <c:y val="-9.9715099715099717E-2"/>
                </c:manualLayout>
              </c:layout>
              <c:tx>
                <c:rich>
                  <a:bodyPr/>
                  <a:lstStyle/>
                  <a:p>
                    <a:r>
                      <a:rPr lang="en-US"/>
                      <a:t>N° 15</a:t>
                    </a:r>
                  </a:p>
                  <a:p>
                    <a:fld id="{E49FBA2F-DBE0-4E3A-999A-915ABC10F477}"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C-A177-4856-B0A3-9F02B05114F7}"/>
                </c:ext>
              </c:extLst>
            </c:dLbl>
            <c:dLbl>
              <c:idx val="1"/>
              <c:layout>
                <c:manualLayout>
                  <c:x val="5.1085575176647484E-3"/>
                  <c:y val="-9.6866096866096915E-2"/>
                </c:manualLayout>
              </c:layout>
              <c:tx>
                <c:rich>
                  <a:bodyPr/>
                  <a:lstStyle/>
                  <a:p>
                    <a:r>
                      <a:rPr lang="en-US"/>
                      <a:t>N° 15</a:t>
                    </a:r>
                  </a:p>
                  <a:p>
                    <a:fld id="{491F77B0-C297-4595-B36D-FD832E17A5BF}"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A177-4856-B0A3-9F02B05114F7}"/>
                </c:ext>
              </c:extLst>
            </c:dLbl>
            <c:dLbl>
              <c:idx val="2"/>
              <c:layout>
                <c:manualLayout>
                  <c:x val="5.1085575176647484E-3"/>
                  <c:y val="-0.10826210826210828"/>
                </c:manualLayout>
              </c:layout>
              <c:tx>
                <c:rich>
                  <a:bodyPr/>
                  <a:lstStyle/>
                  <a:p>
                    <a:r>
                      <a:rPr lang="en-US"/>
                      <a:t>N° 15</a:t>
                    </a:r>
                  </a:p>
                  <a:p>
                    <a:fld id="{F3592B92-46CA-403F-AA8C-FA06BB771554}"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E-A177-4856-B0A3-9F02B05114F7}"/>
                </c:ext>
              </c:extLst>
            </c:dLbl>
            <c:spPr>
              <a:noFill/>
              <a:ln>
                <a:noFill/>
              </a:ln>
              <a:effectLst/>
            </c:spPr>
            <c:txPr>
              <a:bodyPr wrap="square" lIns="38100" tIns="19050" rIns="38100" bIns="19050" anchor="ctr" anchorCtr="0">
                <a:spAutoFit/>
              </a:bodyPr>
              <a:lstStyle/>
              <a:p>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POBOBJ!$P$27:$R$27</c:f>
              <c:strCache>
                <c:ptCount val="3"/>
                <c:pt idx="0">
                  <c:v>Fonasa</c:v>
                </c:pt>
                <c:pt idx="1">
                  <c:v>Isapre</c:v>
                </c:pt>
                <c:pt idx="2">
                  <c:v>Sistema</c:v>
                </c:pt>
              </c:strCache>
            </c:strRef>
          </c:cat>
          <c:val>
            <c:numRef>
              <c:f>POBOBJ!$P$31:$R$31</c:f>
              <c:numCache>
                <c:formatCode>0.0%</c:formatCode>
                <c:ptCount val="3"/>
                <c:pt idx="0">
                  <c:v>5.5175172911634054E-3</c:v>
                </c:pt>
                <c:pt idx="1">
                  <c:v>1.1261970529927449E-2</c:v>
                </c:pt>
                <c:pt idx="2">
                  <c:v>5.7823521489653602E-3</c:v>
                </c:pt>
              </c:numCache>
            </c:numRef>
          </c:val>
          <c:extLst>
            <c:ext xmlns:c16="http://schemas.microsoft.com/office/drawing/2014/chart" uri="{C3380CC4-5D6E-409C-BE32-E72D297353CC}">
              <c16:uniqueId val="{0000000F-A177-4856-B0A3-9F02B05114F7}"/>
            </c:ext>
          </c:extLst>
        </c:ser>
        <c:ser>
          <c:idx val="4"/>
          <c:order val="4"/>
          <c:tx>
            <c:strRef>
              <c:f>POBOBJ!$N$32:$O$32</c:f>
              <c:strCache>
                <c:ptCount val="2"/>
                <c:pt idx="0">
                  <c:v>OM</c:v>
                </c:pt>
                <c:pt idx="1">
                  <c:v>Otras Mixtas</c:v>
                </c:pt>
              </c:strCache>
            </c:strRef>
          </c:tx>
          <c:invertIfNegative val="0"/>
          <c:dLbls>
            <c:dLbl>
              <c:idx val="0"/>
              <c:layout>
                <c:manualLayout>
                  <c:x val="2.8948492600100115E-2"/>
                  <c:y val="5.6980056980055933E-3"/>
                </c:manualLayout>
              </c:layout>
              <c:tx>
                <c:rich>
                  <a:bodyPr wrap="square" lIns="38100" tIns="19050" rIns="38100" bIns="19050" anchor="ctr" anchorCtr="0">
                    <a:spAutoFit/>
                  </a:bodyPr>
                  <a:lstStyle/>
                  <a:p>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r>
                      <a:rPr lang="en-US">
                        <a:solidFill>
                          <a:schemeClr val="tx1"/>
                        </a:solidFill>
                      </a:rPr>
                      <a:t>OM</a:t>
                    </a:r>
                  </a:p>
                  <a:p>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fld id="{2DB2546D-7821-4263-96C5-4A28EE2AF0FE}" type="VALUE">
                      <a:rPr lang="en-US">
                        <a:solidFill>
                          <a:schemeClr val="tx1"/>
                        </a:solidFill>
                      </a:rPr>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t>[VALOR]</a:t>
                    </a:fld>
                    <a:endParaRPr lang="es-CL"/>
                  </a:p>
                </c:rich>
              </c:tx>
              <c:spPr>
                <a:noFill/>
                <a:ln>
                  <a:noFill/>
                </a:ln>
                <a:effectLst/>
              </c:spPr>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0-A177-4856-B0A3-9F02B05114F7}"/>
                </c:ext>
              </c:extLst>
            </c:dLbl>
            <c:dLbl>
              <c:idx val="1"/>
              <c:layout>
                <c:manualLayout>
                  <c:x val="3.9165607635429735E-2"/>
                  <c:y val="-5.6980056980056983E-3"/>
                </c:manualLayout>
              </c:layout>
              <c:tx>
                <c:rich>
                  <a:bodyPr wrap="square" lIns="38100" tIns="19050" rIns="38100" bIns="19050" anchor="ctr" anchorCtr="0">
                    <a:spAutoFit/>
                  </a:bodyPr>
                  <a:lstStyle/>
                  <a:p>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r>
                      <a:rPr lang="en-US">
                        <a:solidFill>
                          <a:schemeClr val="tx1"/>
                        </a:solidFill>
                      </a:rPr>
                      <a:t>OM</a:t>
                    </a:r>
                  </a:p>
                  <a:p>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fld id="{10818181-902C-4C42-BEF3-A2470F254F7A}" type="VALUE">
                      <a:rPr lang="en-US">
                        <a:solidFill>
                          <a:schemeClr val="tx1"/>
                        </a:solidFill>
                      </a:rPr>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t>[VALOR]</a:t>
                    </a:fld>
                    <a:endParaRPr lang="es-CL"/>
                  </a:p>
                </c:rich>
              </c:tx>
              <c:spPr>
                <a:noFill/>
                <a:ln>
                  <a:noFill/>
                </a:ln>
                <a:effectLst/>
              </c:spPr>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1-A177-4856-B0A3-9F02B05114F7}"/>
                </c:ext>
              </c:extLst>
            </c:dLbl>
            <c:dLbl>
              <c:idx val="2"/>
              <c:layout>
                <c:manualLayout>
                  <c:x val="2.894849260010024E-2"/>
                  <c:y val="2.8490028490028491E-3"/>
                </c:manualLayout>
              </c:layout>
              <c:tx>
                <c:rich>
                  <a:bodyPr/>
                  <a:lstStyle/>
                  <a:p>
                    <a:r>
                      <a:rPr lang="en-US">
                        <a:solidFill>
                          <a:schemeClr val="tx1"/>
                        </a:solidFill>
                      </a:rPr>
                      <a:t>OM</a:t>
                    </a:r>
                  </a:p>
                  <a:p>
                    <a:fld id="{D351FDC1-7488-4BD7-8891-7DEF1654FC45}" type="VALUE">
                      <a:rPr lang="en-US">
                        <a:solidFill>
                          <a:schemeClr val="tx1"/>
                        </a:solidFill>
                      </a:rPr>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2-A177-4856-B0A3-9F02B05114F7}"/>
                </c:ext>
              </c:extLst>
            </c:dLbl>
            <c:spPr>
              <a:noFill/>
              <a:ln>
                <a:noFill/>
              </a:ln>
              <a:effectLst/>
            </c:spPr>
            <c:txPr>
              <a:bodyPr wrap="square" lIns="38100" tIns="19050" rIns="38100" bIns="19050" anchor="ctr" anchorCtr="0">
                <a:spAutoFit/>
              </a:bodyPr>
              <a:lstStyle/>
              <a:p>
                <a:pPr algn="ctr">
                  <a:defRPr lang="es-CL" sz="800" b="1" i="0" u="none" strike="noStrike" kern="1200" baseline="0">
                    <a:solidFill>
                      <a:schemeClr val="bg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POBOBJ!$P$27:$R$27</c:f>
              <c:strCache>
                <c:ptCount val="3"/>
                <c:pt idx="0">
                  <c:v>Fonasa</c:v>
                </c:pt>
                <c:pt idx="1">
                  <c:v>Isapre</c:v>
                </c:pt>
                <c:pt idx="2">
                  <c:v>Sistema</c:v>
                </c:pt>
              </c:strCache>
            </c:strRef>
          </c:cat>
          <c:val>
            <c:numRef>
              <c:f>POBOBJ!$P$32:$R$32</c:f>
              <c:numCache>
                <c:formatCode>0.0%</c:formatCode>
                <c:ptCount val="3"/>
                <c:pt idx="0">
                  <c:v>1.0056017353855876E-2</c:v>
                </c:pt>
                <c:pt idx="1">
                  <c:v>4.9165774406684605E-2</c:v>
                </c:pt>
                <c:pt idx="2">
                  <c:v>1.1859083114381311E-2</c:v>
                </c:pt>
              </c:numCache>
            </c:numRef>
          </c:val>
          <c:extLst>
            <c:ext xmlns:c16="http://schemas.microsoft.com/office/drawing/2014/chart" uri="{C3380CC4-5D6E-409C-BE32-E72D297353CC}">
              <c16:uniqueId val="{00000013-A177-4856-B0A3-9F02B05114F7}"/>
            </c:ext>
          </c:extLst>
        </c:ser>
        <c:dLbls>
          <c:dLblPos val="ctr"/>
          <c:showLegendKey val="0"/>
          <c:showVal val="1"/>
          <c:showCatName val="0"/>
          <c:showSerName val="0"/>
          <c:showPercent val="0"/>
          <c:showBubbleSize val="0"/>
        </c:dLbls>
        <c:gapWidth val="100"/>
        <c:overlap val="100"/>
        <c:axId val="481124016"/>
        <c:axId val="481124576"/>
      </c:barChart>
      <c:catAx>
        <c:axId val="481124016"/>
        <c:scaling>
          <c:orientation val="minMax"/>
        </c:scaling>
        <c:delete val="0"/>
        <c:axPos val="l"/>
        <c:numFmt formatCode="General" sourceLinked="0"/>
        <c:majorTickMark val="out"/>
        <c:minorTickMark val="none"/>
        <c:tickLblPos val="nextTo"/>
        <c:txPr>
          <a:bodyPr/>
          <a:lstStyle/>
          <a:p>
            <a:pPr>
              <a:defRPr sz="1000">
                <a:latin typeface="Verdana" pitchFamily="34" charset="0"/>
              </a:defRPr>
            </a:pPr>
            <a:endParaRPr lang="es-CL"/>
          </a:p>
        </c:txPr>
        <c:crossAx val="481124576"/>
        <c:crosses val="autoZero"/>
        <c:auto val="1"/>
        <c:lblAlgn val="ctr"/>
        <c:lblOffset val="100"/>
        <c:noMultiLvlLbl val="0"/>
      </c:catAx>
      <c:valAx>
        <c:axId val="481124576"/>
        <c:scaling>
          <c:orientation val="minMax"/>
        </c:scaling>
        <c:delete val="0"/>
        <c:axPos val="b"/>
        <c:numFmt formatCode="0%" sourceLinked="1"/>
        <c:majorTickMark val="out"/>
        <c:minorTickMark val="none"/>
        <c:tickLblPos val="nextTo"/>
        <c:txPr>
          <a:bodyPr/>
          <a:lstStyle/>
          <a:p>
            <a:pPr>
              <a:defRPr sz="1000">
                <a:latin typeface="Verdana" pitchFamily="34" charset="0"/>
              </a:defRPr>
            </a:pPr>
            <a:endParaRPr lang="es-CL"/>
          </a:p>
        </c:txPr>
        <c:crossAx val="481124016"/>
        <c:crosses val="autoZero"/>
        <c:crossBetween val="between"/>
        <c:majorUnit val="0.2"/>
      </c:valAx>
    </c:plotArea>
    <c:legend>
      <c:legendPos val="r"/>
      <c:layout>
        <c:manualLayout>
          <c:xMode val="edge"/>
          <c:yMode val="edge"/>
          <c:x val="0.77097572375924461"/>
          <c:y val="0.301912196872828"/>
          <c:w val="0.21816182033055717"/>
          <c:h val="0.49692666621800613"/>
        </c:manualLayout>
      </c:layout>
      <c:overlay val="0"/>
      <c:txPr>
        <a:bodyPr/>
        <a:lstStyle/>
        <a:p>
          <a:pPr>
            <a:defRPr sz="800">
              <a:latin typeface="Verdana" pitchFamily="34" charset="0"/>
            </a:defRPr>
          </a:pPr>
          <a:endParaRPr lang="es-CL"/>
        </a:p>
      </c:txPr>
    </c:legend>
    <c:plotVisOnly val="1"/>
    <c:dispBlanksAs val="gap"/>
    <c:showDLblsOverMax val="0"/>
  </c:chart>
  <c:spPr>
    <a:noFill/>
    <a:ln>
      <a:noFill/>
    </a:ln>
  </c:spPr>
  <c:printSettings>
    <c:headerFooter/>
    <c:pageMargins b="0.75000000000000222" l="0.70000000000000062" r="0.70000000000000062" t="0.75000000000000222" header="0.30000000000000032" footer="0.30000000000000032"/>
    <c:pageSetup/>
  </c:printSettings>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9.xml"/></Relationships>
</file>

<file path=xl/chartsheets/sheet1.xml><?xml version="1.0" encoding="utf-8"?>
<chartsheet xmlns="http://schemas.openxmlformats.org/spreadsheetml/2006/main" xmlns:r="http://schemas.openxmlformats.org/officeDocument/2006/relationships">
  <sheetPr codeName="Gráfico15"/>
  <sheetViews>
    <sheetView zoomScale="63"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9.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chart" Target="../charts/chart2.xml"/></Relationships>
</file>

<file path=xl/drawings/_rels/drawing2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2.jpeg"/></Relationships>
</file>

<file path=xl/drawings/_rels/drawing2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chart" Target="../charts/chart4.xml"/></Relationships>
</file>

<file path=xl/drawings/_rels/drawing26.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chart" Target="../charts/chart5.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7.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8.xml"/></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0.xml.rels><?xml version="1.0" encoding="UTF-8" standalone="yes"?>
<Relationships xmlns="http://schemas.openxmlformats.org/package/2006/relationships"><Relationship Id="rId1" Type="http://schemas.openxmlformats.org/officeDocument/2006/relationships/chart" Target="../charts/chart9.xml"/></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9</xdr:col>
      <xdr:colOff>581025</xdr:colOff>
      <xdr:row>62</xdr:row>
      <xdr:rowOff>133350</xdr:rowOff>
    </xdr:from>
    <xdr:to>
      <xdr:col>9</xdr:col>
      <xdr:colOff>638175</xdr:colOff>
      <xdr:row>63</xdr:row>
      <xdr:rowOff>0</xdr:rowOff>
    </xdr:to>
    <xdr:sp macro="" textlink="">
      <xdr:nvSpPr>
        <xdr:cNvPr id="1132" name="AutoShape 1"/>
        <xdr:cNvSpPr>
          <a:spLocks noChangeArrowheads="1"/>
        </xdr:cNvSpPr>
      </xdr:nvSpPr>
      <xdr:spPr bwMode="auto">
        <a:xfrm>
          <a:off x="12858750" y="7343775"/>
          <a:ext cx="57150" cy="123825"/>
        </a:xfrm>
        <a:prstGeom prst="upArrow">
          <a:avLst>
            <a:gd name="adj1" fmla="val 50000"/>
            <a:gd name="adj2" fmla="val 54167"/>
          </a:avLst>
        </a:prstGeom>
        <a:solidFill>
          <a:srgbClr val="FFFFFF"/>
        </a:solidFill>
        <a:ln w="9525">
          <a:solidFill>
            <a:srgbClr val="000000"/>
          </a:solidFill>
          <a:miter lim="800000"/>
          <a:headEnd/>
          <a:tailEnd/>
        </a:ln>
      </xdr:spPr>
    </xdr:sp>
    <xdr:clientData/>
  </xdr:twoCellAnchor>
  <xdr:twoCellAnchor>
    <xdr:from>
      <xdr:col>0</xdr:col>
      <xdr:colOff>85726</xdr:colOff>
      <xdr:row>0</xdr:row>
      <xdr:rowOff>0</xdr:rowOff>
    </xdr:from>
    <xdr:to>
      <xdr:col>1</xdr:col>
      <xdr:colOff>1444073</xdr:colOff>
      <xdr:row>1</xdr:row>
      <xdr:rowOff>226</xdr:rowOff>
    </xdr:to>
    <xdr:pic>
      <xdr:nvPicPr>
        <xdr:cNvPr id="5" name="Picture 13" descr="supersaludgob_media"/>
        <xdr:cNvPicPr>
          <a:picLocks noChangeAspect="1" noChangeArrowheads="1"/>
        </xdr:cNvPicPr>
      </xdr:nvPicPr>
      <xdr:blipFill>
        <a:blip xmlns:r="http://schemas.openxmlformats.org/officeDocument/2006/relationships" r:embed="rId1" cstate="print"/>
        <a:srcRect/>
        <a:stretch>
          <a:fillRect/>
        </a:stretch>
      </xdr:blipFill>
      <xdr:spPr bwMode="auto">
        <a:xfrm>
          <a:off x="85726" y="0"/>
          <a:ext cx="1644097" cy="1343251"/>
        </a:xfrm>
        <a:prstGeom prst="rect">
          <a:avLst/>
        </a:prstGeom>
        <a:noFill/>
        <a:ln w="9525">
          <a:noFill/>
          <a:miter lim="800000"/>
          <a:headEnd/>
          <a:tailEnd/>
        </a:ln>
      </xdr:spPr>
    </xdr:pic>
    <xdr:clientData/>
  </xdr:twoCellAnchor>
  <xdr:twoCellAnchor>
    <xdr:from>
      <xdr:col>0</xdr:col>
      <xdr:colOff>0</xdr:colOff>
      <xdr:row>61</xdr:row>
      <xdr:rowOff>0</xdr:rowOff>
    </xdr:from>
    <xdr:to>
      <xdr:col>1</xdr:col>
      <xdr:colOff>190500</xdr:colOff>
      <xdr:row>61</xdr:row>
      <xdr:rowOff>47625</xdr:rowOff>
    </xdr:to>
    <xdr:pic>
      <xdr:nvPicPr>
        <xdr:cNvPr id="6" name="Picture 41" descr="pie"/>
        <xdr:cNvPicPr>
          <a:picLocks noChangeAspect="1" noChangeArrowheads="1"/>
        </xdr:cNvPicPr>
      </xdr:nvPicPr>
      <xdr:blipFill>
        <a:blip xmlns:r="http://schemas.openxmlformats.org/officeDocument/2006/relationships" r:embed="rId2" cstate="print"/>
        <a:srcRect/>
        <a:stretch>
          <a:fillRect/>
        </a:stretch>
      </xdr:blipFill>
      <xdr:spPr bwMode="auto">
        <a:xfrm>
          <a:off x="0" y="10038522"/>
          <a:ext cx="952500" cy="47625"/>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94</xdr:row>
      <xdr:rowOff>0</xdr:rowOff>
    </xdr:from>
    <xdr:to>
      <xdr:col>1</xdr:col>
      <xdr:colOff>736600</xdr:colOff>
      <xdr:row>94</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6116300"/>
          <a:ext cx="949960" cy="47625"/>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95</xdr:row>
      <xdr:rowOff>0</xdr:rowOff>
    </xdr:from>
    <xdr:to>
      <xdr:col>1</xdr:col>
      <xdr:colOff>736600</xdr:colOff>
      <xdr:row>95</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8623280"/>
          <a:ext cx="949960" cy="47625"/>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95</xdr:row>
      <xdr:rowOff>0</xdr:rowOff>
    </xdr:from>
    <xdr:to>
      <xdr:col>1</xdr:col>
      <xdr:colOff>736600</xdr:colOff>
      <xdr:row>95</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8943320"/>
          <a:ext cx="949960" cy="47625"/>
        </a:xfrm>
        <a:prstGeom prst="rect">
          <a:avLst/>
        </a:prstGeom>
        <a:noFill/>
        <a:ln w="9525">
          <a:noFill/>
          <a:miter lim="800000"/>
          <a:headEnd/>
          <a:tailEnd/>
        </a:ln>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96</xdr:row>
      <xdr:rowOff>0</xdr:rowOff>
    </xdr:from>
    <xdr:to>
      <xdr:col>1</xdr:col>
      <xdr:colOff>736600</xdr:colOff>
      <xdr:row>96</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8373725"/>
          <a:ext cx="946150" cy="47625"/>
        </a:xfrm>
        <a:prstGeom prst="rect">
          <a:avLst/>
        </a:prstGeom>
        <a:noFill/>
        <a:ln w="9525">
          <a:noFill/>
          <a:miter lim="800000"/>
          <a:headEnd/>
          <a:tailEnd/>
        </a:ln>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97</xdr:row>
      <xdr:rowOff>0</xdr:rowOff>
    </xdr:from>
    <xdr:to>
      <xdr:col>1</xdr:col>
      <xdr:colOff>736600</xdr:colOff>
      <xdr:row>97</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9050000"/>
          <a:ext cx="946150" cy="47625"/>
        </a:xfrm>
        <a:prstGeom prst="rect">
          <a:avLst/>
        </a:prstGeom>
        <a:noFill/>
        <a:ln w="9525">
          <a:noFill/>
          <a:miter lim="800000"/>
          <a:headEnd/>
          <a:tailEnd/>
        </a:ln>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97</xdr:row>
      <xdr:rowOff>0</xdr:rowOff>
    </xdr:from>
    <xdr:to>
      <xdr:col>1</xdr:col>
      <xdr:colOff>736600</xdr:colOff>
      <xdr:row>97</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9211925"/>
          <a:ext cx="946150" cy="47625"/>
        </a:xfrm>
        <a:prstGeom prst="rect">
          <a:avLst/>
        </a:prstGeom>
        <a:noFill/>
        <a:ln w="9525">
          <a:noFill/>
          <a:miter lim="800000"/>
          <a:headEnd/>
          <a:tailEnd/>
        </a:ln>
      </xdr:spPr>
    </xdr:pic>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97</xdr:row>
      <xdr:rowOff>0</xdr:rowOff>
    </xdr:from>
    <xdr:to>
      <xdr:col>1</xdr:col>
      <xdr:colOff>736600</xdr:colOff>
      <xdr:row>97</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9211925"/>
          <a:ext cx="946150" cy="47625"/>
        </a:xfrm>
        <a:prstGeom prst="rect">
          <a:avLst/>
        </a:prstGeom>
        <a:noFill/>
        <a:ln w="9525">
          <a:noFill/>
          <a:miter lim="800000"/>
          <a:headEnd/>
          <a:tailEnd/>
        </a:ln>
      </xdr:spPr>
    </xdr:pic>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97</xdr:row>
      <xdr:rowOff>0</xdr:rowOff>
    </xdr:from>
    <xdr:to>
      <xdr:col>1</xdr:col>
      <xdr:colOff>736600</xdr:colOff>
      <xdr:row>97</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4757400"/>
          <a:ext cx="952500" cy="47625"/>
        </a:xfrm>
        <a:prstGeom prst="rect">
          <a:avLst/>
        </a:prstGeom>
        <a:noFill/>
        <a:ln w="9525">
          <a:noFill/>
          <a:miter lim="800000"/>
          <a:headEnd/>
          <a:tailEnd/>
        </a:ln>
      </xdr:spPr>
    </xdr:pic>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75</xdr:row>
      <xdr:rowOff>0</xdr:rowOff>
    </xdr:from>
    <xdr:to>
      <xdr:col>1</xdr:col>
      <xdr:colOff>750094</xdr:colOff>
      <xdr:row>75</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2930188"/>
          <a:ext cx="952500" cy="47625"/>
        </a:xfrm>
        <a:prstGeom prst="rect">
          <a:avLst/>
        </a:prstGeom>
        <a:noFill/>
        <a:ln w="9525">
          <a:noFill/>
          <a:miter lim="800000"/>
          <a:headEnd/>
          <a:tailEnd/>
        </a:ln>
      </xdr:spPr>
    </xdr:pic>
    <xdr:clientData/>
  </xdr:twoCellAnchor>
</xdr:wsDr>
</file>

<file path=xl/drawings/drawing19.xml><?xml version="1.0" encoding="utf-8"?>
<xdr:wsDr xmlns:xdr="http://schemas.openxmlformats.org/drawingml/2006/spreadsheetDrawing" xmlns:a="http://schemas.openxmlformats.org/drawingml/2006/main">
  <xdr:absoluteAnchor>
    <xdr:pos x="0" y="0"/>
    <xdr:ext cx="8678333" cy="6304643"/>
    <xdr:graphicFrame macro="">
      <xdr:nvGraphicFramePr>
        <xdr:cNvPr id="2" name="1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xdr:from>
      <xdr:col>0</xdr:col>
      <xdr:colOff>0</xdr:colOff>
      <xdr:row>35</xdr:row>
      <xdr:rowOff>0</xdr:rowOff>
    </xdr:from>
    <xdr:to>
      <xdr:col>1</xdr:col>
      <xdr:colOff>723900</xdr:colOff>
      <xdr:row>35</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6146800"/>
          <a:ext cx="952500" cy="47625"/>
        </a:xfrm>
        <a:prstGeom prst="rect">
          <a:avLst/>
        </a:prstGeom>
        <a:noFill/>
        <a:ln w="9525">
          <a:noFill/>
          <a:miter lim="800000"/>
          <a:headEnd/>
          <a:tailEnd/>
        </a:ln>
      </xdr:spPr>
    </xdr:pic>
    <xdr:clientData/>
  </xdr:twoCellAnchor>
</xdr:wsDr>
</file>

<file path=xl/drawings/drawing20.xml><?xml version="1.0" encoding="utf-8"?>
<c:userShapes xmlns:c="http://schemas.openxmlformats.org/drawingml/2006/chart">
  <cdr:relSizeAnchor xmlns:cdr="http://schemas.openxmlformats.org/drawingml/2006/chartDrawing">
    <cdr:from>
      <cdr:x>0.12317</cdr:x>
      <cdr:y>0.10101</cdr:y>
    </cdr:from>
    <cdr:to>
      <cdr:x>0.21408</cdr:x>
      <cdr:y>0.14141</cdr:y>
    </cdr:to>
    <cdr:sp macro="" textlink="">
      <cdr:nvSpPr>
        <cdr:cNvPr id="18" name="17 CuadroTexto"/>
        <cdr:cNvSpPr txBox="1"/>
      </cdr:nvSpPr>
      <cdr:spPr>
        <a:xfrm xmlns:a="http://schemas.openxmlformats.org/drawingml/2006/main">
          <a:off x="1066800" y="635000"/>
          <a:ext cx="787400" cy="254000"/>
        </a:xfrm>
        <a:prstGeom xmlns:a="http://schemas.openxmlformats.org/drawingml/2006/main" prst="rect">
          <a:avLst/>
        </a:prstGeom>
      </cdr:spPr>
      <cdr:txBody>
        <a:bodyPr xmlns:a="http://schemas.openxmlformats.org/drawingml/2006/main" vertOverflow="clip" wrap="none" rtlCol="0" anchor="ctr"/>
        <a:lstStyle xmlns:a="http://schemas.openxmlformats.org/drawingml/2006/main"/>
        <a:p xmlns:a="http://schemas.openxmlformats.org/drawingml/2006/main">
          <a:pPr algn="ctr"/>
          <a:r>
            <a:rPr lang="es-ES" sz="1200">
              <a:latin typeface="Verdana" pitchFamily="34" charset="0"/>
            </a:rPr>
            <a:t>2.021.849</a:t>
          </a:r>
        </a:p>
      </cdr:txBody>
    </cdr:sp>
  </cdr:relSizeAnchor>
  <cdr:relSizeAnchor xmlns:cdr="http://schemas.openxmlformats.org/drawingml/2006/chartDrawing">
    <cdr:from>
      <cdr:x>0.51906</cdr:x>
      <cdr:y>0.10101</cdr:y>
    </cdr:from>
    <cdr:to>
      <cdr:x>0.60997</cdr:x>
      <cdr:y>0.14141</cdr:y>
    </cdr:to>
    <cdr:sp macro="" textlink="">
      <cdr:nvSpPr>
        <cdr:cNvPr id="19" name="1 CuadroTexto"/>
        <cdr:cNvSpPr txBox="1"/>
      </cdr:nvSpPr>
      <cdr:spPr>
        <a:xfrm xmlns:a="http://schemas.openxmlformats.org/drawingml/2006/main">
          <a:off x="4495800" y="635000"/>
          <a:ext cx="787400" cy="254000"/>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s-ES" sz="1200">
              <a:latin typeface="Verdana" pitchFamily="34" charset="0"/>
            </a:rPr>
            <a:t>2.303.198</a:t>
          </a:r>
        </a:p>
      </cdr:txBody>
    </cdr:sp>
  </cdr:relSizeAnchor>
  <cdr:relSizeAnchor xmlns:cdr="http://schemas.openxmlformats.org/drawingml/2006/chartDrawing">
    <cdr:from>
      <cdr:x>0.38856</cdr:x>
      <cdr:y>0.10101</cdr:y>
    </cdr:from>
    <cdr:to>
      <cdr:x>0.47947</cdr:x>
      <cdr:y>0.14141</cdr:y>
    </cdr:to>
    <cdr:sp macro="" textlink="">
      <cdr:nvSpPr>
        <cdr:cNvPr id="20" name="1 CuadroTexto"/>
        <cdr:cNvSpPr txBox="1"/>
      </cdr:nvSpPr>
      <cdr:spPr>
        <a:xfrm xmlns:a="http://schemas.openxmlformats.org/drawingml/2006/main">
          <a:off x="3365500" y="635000"/>
          <a:ext cx="787400" cy="254000"/>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s-ES" sz="1200">
              <a:latin typeface="Verdana" pitchFamily="34" charset="0"/>
            </a:rPr>
            <a:t>2.140.799</a:t>
          </a:r>
        </a:p>
      </cdr:txBody>
    </cdr:sp>
  </cdr:relSizeAnchor>
  <cdr:relSizeAnchor xmlns:cdr="http://schemas.openxmlformats.org/drawingml/2006/chartDrawing">
    <cdr:from>
      <cdr:x>0.25806</cdr:x>
      <cdr:y>0.10101</cdr:y>
    </cdr:from>
    <cdr:to>
      <cdr:x>0.34897</cdr:x>
      <cdr:y>0.14141</cdr:y>
    </cdr:to>
    <cdr:sp macro="" textlink="">
      <cdr:nvSpPr>
        <cdr:cNvPr id="21" name="1 CuadroTexto"/>
        <cdr:cNvSpPr txBox="1"/>
      </cdr:nvSpPr>
      <cdr:spPr>
        <a:xfrm xmlns:a="http://schemas.openxmlformats.org/drawingml/2006/main">
          <a:off x="2235200" y="635000"/>
          <a:ext cx="787400" cy="254000"/>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s-ES" sz="1200">
              <a:latin typeface="Verdana" pitchFamily="34" charset="0"/>
            </a:rPr>
            <a:t>1.535.467</a:t>
          </a:r>
        </a:p>
      </cdr:txBody>
    </cdr:sp>
  </cdr:relSizeAnchor>
  <cdr:relSizeAnchor xmlns:cdr="http://schemas.openxmlformats.org/drawingml/2006/chartDrawing">
    <cdr:from>
      <cdr:x>0.65249</cdr:x>
      <cdr:y>0.10101</cdr:y>
    </cdr:from>
    <cdr:to>
      <cdr:x>0.7434</cdr:x>
      <cdr:y>0.14141</cdr:y>
    </cdr:to>
    <cdr:sp macro="" textlink="">
      <cdr:nvSpPr>
        <cdr:cNvPr id="22" name="1 CuadroTexto"/>
        <cdr:cNvSpPr txBox="1"/>
      </cdr:nvSpPr>
      <cdr:spPr>
        <a:xfrm xmlns:a="http://schemas.openxmlformats.org/drawingml/2006/main">
          <a:off x="5651500" y="635000"/>
          <a:ext cx="787400" cy="254000"/>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s-ES" sz="1200">
              <a:latin typeface="Verdana" pitchFamily="34" charset="0"/>
            </a:rPr>
            <a:t>2.051.747</a:t>
          </a:r>
        </a:p>
      </cdr:txBody>
    </cdr:sp>
  </cdr:relSizeAnchor>
  <cdr:relSizeAnchor xmlns:cdr="http://schemas.openxmlformats.org/drawingml/2006/chartDrawing">
    <cdr:from>
      <cdr:x>0.77566</cdr:x>
      <cdr:y>0.10101</cdr:y>
    </cdr:from>
    <cdr:to>
      <cdr:x>0.86657</cdr:x>
      <cdr:y>0.14141</cdr:y>
    </cdr:to>
    <cdr:sp macro="" textlink="">
      <cdr:nvSpPr>
        <cdr:cNvPr id="23" name="1 CuadroTexto"/>
        <cdr:cNvSpPr txBox="1"/>
      </cdr:nvSpPr>
      <cdr:spPr>
        <a:xfrm xmlns:a="http://schemas.openxmlformats.org/drawingml/2006/main">
          <a:off x="6718300" y="635000"/>
          <a:ext cx="787400" cy="254000"/>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s-ES" sz="1200">
              <a:latin typeface="Verdana" pitchFamily="34" charset="0"/>
            </a:rPr>
            <a:t>2.653.517</a:t>
          </a:r>
        </a:p>
      </cdr:txBody>
    </cdr:sp>
  </cdr:relSizeAnchor>
  <cdr:relSizeAnchor xmlns:cdr="http://schemas.openxmlformats.org/drawingml/2006/chartDrawing">
    <cdr:from>
      <cdr:x>0.14809</cdr:x>
      <cdr:y>0.14343</cdr:y>
    </cdr:from>
    <cdr:to>
      <cdr:x>0.25367</cdr:x>
      <cdr:y>0.28889</cdr:y>
    </cdr:to>
    <cdr:sp macro="" textlink="">
      <cdr:nvSpPr>
        <cdr:cNvPr id="24" name="23 CuadroTexto"/>
        <cdr:cNvSpPr txBox="1"/>
      </cdr:nvSpPr>
      <cdr:spPr>
        <a:xfrm xmlns:a="http://schemas.openxmlformats.org/drawingml/2006/main">
          <a:off x="1282700" y="9017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s-ES" sz="1100"/>
        </a:p>
      </cdr:txBody>
    </cdr:sp>
  </cdr:relSizeAnchor>
</c:userShapes>
</file>

<file path=xl/drawings/drawing21.xml><?xml version="1.0" encoding="utf-8"?>
<xdr:wsDr xmlns:xdr="http://schemas.openxmlformats.org/drawingml/2006/spreadsheetDrawing" xmlns:a="http://schemas.openxmlformats.org/drawingml/2006/main">
  <xdr:twoCellAnchor>
    <xdr:from>
      <xdr:col>0</xdr:col>
      <xdr:colOff>0</xdr:colOff>
      <xdr:row>96</xdr:row>
      <xdr:rowOff>154940</xdr:rowOff>
    </xdr:from>
    <xdr:to>
      <xdr:col>1</xdr:col>
      <xdr:colOff>736600</xdr:colOff>
      <xdr:row>97</xdr:row>
      <xdr:rowOff>40005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4556740"/>
          <a:ext cx="952500" cy="50165"/>
        </a:xfrm>
        <a:prstGeom prst="rect">
          <a:avLst/>
        </a:prstGeom>
        <a:noFill/>
        <a:ln w="9525">
          <a:noFill/>
          <a:miter lim="800000"/>
          <a:headEnd/>
          <a:tailEnd/>
        </a:ln>
      </xdr:spPr>
    </xdr:pic>
    <xdr:clientData/>
  </xdr:twoCellAnchor>
</xdr:wsDr>
</file>

<file path=xl/drawings/drawing22.xml><?xml version="1.0" encoding="utf-8"?>
<xdr:wsDr xmlns:xdr="http://schemas.openxmlformats.org/drawingml/2006/spreadsheetDrawing" xmlns:a="http://schemas.openxmlformats.org/drawingml/2006/main">
  <xdr:twoCellAnchor>
    <xdr:from>
      <xdr:col>0</xdr:col>
      <xdr:colOff>238123</xdr:colOff>
      <xdr:row>0</xdr:row>
      <xdr:rowOff>9525</xdr:rowOff>
    </xdr:from>
    <xdr:to>
      <xdr:col>14</xdr:col>
      <xdr:colOff>742950</xdr:colOff>
      <xdr:row>36</xdr:row>
      <xdr:rowOff>161924</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56</xdr:row>
      <xdr:rowOff>0</xdr:rowOff>
    </xdr:from>
    <xdr:to>
      <xdr:col>1</xdr:col>
      <xdr:colOff>466725</xdr:colOff>
      <xdr:row>56</xdr:row>
      <xdr:rowOff>47625</xdr:rowOff>
    </xdr:to>
    <xdr:pic>
      <xdr:nvPicPr>
        <xdr:cNvPr id="3" name="Picture 41" descr="pie"/>
        <xdr:cNvPicPr>
          <a:picLocks noChangeAspect="1" noChangeArrowheads="1"/>
        </xdr:cNvPicPr>
      </xdr:nvPicPr>
      <xdr:blipFill>
        <a:blip xmlns:r="http://schemas.openxmlformats.org/officeDocument/2006/relationships" r:embed="rId2" cstate="print"/>
        <a:srcRect/>
        <a:stretch>
          <a:fillRect/>
        </a:stretch>
      </xdr:blipFill>
      <xdr:spPr bwMode="auto">
        <a:xfrm>
          <a:off x="0" y="6515100"/>
          <a:ext cx="952500" cy="47625"/>
        </a:xfrm>
        <a:prstGeom prst="rect">
          <a:avLst/>
        </a:prstGeom>
        <a:noFill/>
        <a:ln w="9525">
          <a:noFill/>
          <a:miter lim="800000"/>
          <a:headEnd/>
          <a:tailEnd/>
        </a:ln>
      </xdr:spPr>
    </xdr:pic>
    <xdr:clientData/>
  </xdr:twoCellAnchor>
</xdr:wsDr>
</file>

<file path=xl/drawings/drawing23.xml><?xml version="1.0" encoding="utf-8"?>
<xdr:wsDr xmlns:xdr="http://schemas.openxmlformats.org/drawingml/2006/spreadsheetDrawing" xmlns:a="http://schemas.openxmlformats.org/drawingml/2006/main">
  <xdr:twoCellAnchor>
    <xdr:from>
      <xdr:col>0</xdr:col>
      <xdr:colOff>0</xdr:colOff>
      <xdr:row>46</xdr:row>
      <xdr:rowOff>0</xdr:rowOff>
    </xdr:from>
    <xdr:to>
      <xdr:col>1</xdr:col>
      <xdr:colOff>466725</xdr:colOff>
      <xdr:row>46</xdr:row>
      <xdr:rowOff>47625</xdr:rowOff>
    </xdr:to>
    <xdr:pic>
      <xdr:nvPicPr>
        <xdr:cNvPr id="9"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6838950"/>
          <a:ext cx="952500" cy="47625"/>
        </a:xfrm>
        <a:prstGeom prst="rect">
          <a:avLst/>
        </a:prstGeom>
        <a:noFill/>
        <a:ln w="9525">
          <a:noFill/>
          <a:miter lim="800000"/>
          <a:headEnd/>
          <a:tailEnd/>
        </a:ln>
      </xdr:spPr>
    </xdr:pic>
    <xdr:clientData/>
  </xdr:twoCellAnchor>
  <xdr:twoCellAnchor>
    <xdr:from>
      <xdr:col>0</xdr:col>
      <xdr:colOff>220981</xdr:colOff>
      <xdr:row>0</xdr:row>
      <xdr:rowOff>0</xdr:rowOff>
    </xdr:from>
    <xdr:to>
      <xdr:col>10</xdr:col>
      <xdr:colOff>506730</xdr:colOff>
      <xdr:row>29</xdr:row>
      <xdr:rowOff>142875</xdr:rowOff>
    </xdr:to>
    <xdr:graphicFrame macro="">
      <xdr:nvGraphicFramePr>
        <xdr:cNvPr id="5" name="4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4.xml><?xml version="1.0" encoding="utf-8"?>
<c:userShapes xmlns:c="http://schemas.openxmlformats.org/drawingml/2006/chart">
  <cdr:relSizeAnchor xmlns:cdr="http://schemas.openxmlformats.org/drawingml/2006/chartDrawing">
    <cdr:from>
      <cdr:x>0.27507</cdr:x>
      <cdr:y>0.68801</cdr:y>
    </cdr:from>
    <cdr:to>
      <cdr:x>0.78575</cdr:x>
      <cdr:y>0.73137</cdr:y>
    </cdr:to>
    <cdr:sp macro="" textlink="">
      <cdr:nvSpPr>
        <cdr:cNvPr id="2" name="1 CuadroTexto"/>
        <cdr:cNvSpPr txBox="1"/>
      </cdr:nvSpPr>
      <cdr:spPr>
        <a:xfrm xmlns:a="http://schemas.openxmlformats.org/drawingml/2006/main">
          <a:off x="1875935" y="3342189"/>
          <a:ext cx="3482786" cy="210632"/>
        </a:xfrm>
        <a:prstGeom xmlns:a="http://schemas.openxmlformats.org/drawingml/2006/main" prst="rect">
          <a:avLst/>
        </a:prstGeom>
        <a:solidFill xmlns:a="http://schemas.openxmlformats.org/drawingml/2006/main">
          <a:schemeClr val="accent2"/>
        </a:solidFill>
      </cdr:spPr>
      <cdr:txBody>
        <a:bodyPr xmlns:a="http://schemas.openxmlformats.org/drawingml/2006/main" vertOverflow="clip" wrap="none" rtlCol="0" anchor="t"/>
        <a:lstStyle xmlns:a="http://schemas.openxmlformats.org/drawingml/2006/main"/>
        <a:p xmlns:a="http://schemas.openxmlformats.org/drawingml/2006/main">
          <a:pPr algn="l"/>
          <a:r>
            <a:rPr lang="es-ES" sz="800">
              <a:solidFill>
                <a:schemeClr val="bg1"/>
              </a:solidFill>
            </a:rPr>
            <a:t>Nota:</a:t>
          </a:r>
          <a:r>
            <a:rPr lang="es-ES" sz="800" baseline="0">
              <a:solidFill>
                <a:schemeClr val="bg1"/>
              </a:solidFill>
            </a:rPr>
            <a:t> El año </a:t>
          </a:r>
          <a:r>
            <a:rPr lang="es-ES" sz="800">
              <a:solidFill>
                <a:schemeClr val="bg1"/>
              </a:solidFill>
            </a:rPr>
            <a:t>2005 considera</a:t>
          </a:r>
          <a:r>
            <a:rPr lang="es-ES" sz="800" baseline="0">
              <a:solidFill>
                <a:schemeClr val="bg1"/>
              </a:solidFill>
            </a:rPr>
            <a:t>  desde 1 Julio 2005 al 31 de Diciembre 2005</a:t>
          </a:r>
        </a:p>
        <a:p xmlns:a="http://schemas.openxmlformats.org/drawingml/2006/main">
          <a:pPr algn="l"/>
          <a:endParaRPr lang="es-ES" sz="800">
            <a:solidFill>
              <a:schemeClr val="bg1"/>
            </a:solidFill>
          </a:endParaRPr>
        </a:p>
      </cdr:txBody>
    </cdr:sp>
  </cdr:relSizeAnchor>
</c:userShapes>
</file>

<file path=xl/drawings/drawing25.xml><?xml version="1.0" encoding="utf-8"?>
<xdr:wsDr xmlns:xdr="http://schemas.openxmlformats.org/drawingml/2006/spreadsheetDrawing" xmlns:a="http://schemas.openxmlformats.org/drawingml/2006/main">
  <xdr:twoCellAnchor>
    <xdr:from>
      <xdr:col>0</xdr:col>
      <xdr:colOff>711200</xdr:colOff>
      <xdr:row>2</xdr:row>
      <xdr:rowOff>76200</xdr:rowOff>
    </xdr:from>
    <xdr:to>
      <xdr:col>10</xdr:col>
      <xdr:colOff>38100</xdr:colOff>
      <xdr:row>32</xdr:row>
      <xdr:rowOff>127000</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43</xdr:row>
      <xdr:rowOff>0</xdr:rowOff>
    </xdr:from>
    <xdr:to>
      <xdr:col>1</xdr:col>
      <xdr:colOff>190500</xdr:colOff>
      <xdr:row>43</xdr:row>
      <xdr:rowOff>47625</xdr:rowOff>
    </xdr:to>
    <xdr:pic>
      <xdr:nvPicPr>
        <xdr:cNvPr id="4" name="Picture 41" descr="pie"/>
        <xdr:cNvPicPr>
          <a:picLocks noChangeAspect="1" noChangeArrowheads="1"/>
        </xdr:cNvPicPr>
      </xdr:nvPicPr>
      <xdr:blipFill>
        <a:blip xmlns:r="http://schemas.openxmlformats.org/officeDocument/2006/relationships" r:embed="rId2" cstate="print"/>
        <a:srcRect/>
        <a:stretch>
          <a:fillRect/>
        </a:stretch>
      </xdr:blipFill>
      <xdr:spPr bwMode="auto">
        <a:xfrm>
          <a:off x="0" y="7200900"/>
          <a:ext cx="952500" cy="47625"/>
        </a:xfrm>
        <a:prstGeom prst="rect">
          <a:avLst/>
        </a:prstGeom>
        <a:noFill/>
        <a:ln w="9525">
          <a:noFill/>
          <a:miter lim="800000"/>
          <a:headEnd/>
          <a:tailEnd/>
        </a:ln>
      </xdr:spPr>
    </xdr:pic>
    <xdr:clientData/>
  </xdr:twoCellAnchor>
</xdr:wsDr>
</file>

<file path=xl/drawings/drawing26.xml><?xml version="1.0" encoding="utf-8"?>
<xdr:wsDr xmlns:xdr="http://schemas.openxmlformats.org/drawingml/2006/spreadsheetDrawing" xmlns:a="http://schemas.openxmlformats.org/drawingml/2006/main">
  <xdr:twoCellAnchor>
    <xdr:from>
      <xdr:col>0</xdr:col>
      <xdr:colOff>337820</xdr:colOff>
      <xdr:row>0</xdr:row>
      <xdr:rowOff>66040</xdr:rowOff>
    </xdr:from>
    <xdr:to>
      <xdr:col>10</xdr:col>
      <xdr:colOff>553720</xdr:colOff>
      <xdr:row>35</xdr:row>
      <xdr:rowOff>15240</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50</xdr:row>
      <xdr:rowOff>0</xdr:rowOff>
    </xdr:from>
    <xdr:to>
      <xdr:col>1</xdr:col>
      <xdr:colOff>190500</xdr:colOff>
      <xdr:row>50</xdr:row>
      <xdr:rowOff>47625</xdr:rowOff>
    </xdr:to>
    <xdr:pic>
      <xdr:nvPicPr>
        <xdr:cNvPr id="4" name="Picture 41" descr="pie"/>
        <xdr:cNvPicPr>
          <a:picLocks noChangeAspect="1" noChangeArrowheads="1"/>
        </xdr:cNvPicPr>
      </xdr:nvPicPr>
      <xdr:blipFill>
        <a:blip xmlns:r="http://schemas.openxmlformats.org/officeDocument/2006/relationships" r:embed="rId2" cstate="print"/>
        <a:srcRect/>
        <a:stretch>
          <a:fillRect/>
        </a:stretch>
      </xdr:blipFill>
      <xdr:spPr bwMode="auto">
        <a:xfrm>
          <a:off x="0" y="8356600"/>
          <a:ext cx="952500" cy="47625"/>
        </a:xfrm>
        <a:prstGeom prst="rect">
          <a:avLst/>
        </a:prstGeom>
        <a:noFill/>
        <a:ln w="9525">
          <a:noFill/>
          <a:miter lim="800000"/>
          <a:headEnd/>
          <a:tailEnd/>
        </a:ln>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66674</xdr:colOff>
      <xdr:row>0</xdr:row>
      <xdr:rowOff>57150</xdr:rowOff>
    </xdr:from>
    <xdr:to>
      <xdr:col>11</xdr:col>
      <xdr:colOff>7620</xdr:colOff>
      <xdr:row>32</xdr:row>
      <xdr:rowOff>0</xdr:rowOff>
    </xdr:to>
    <xdr:graphicFrame macro="">
      <xdr:nvGraphicFramePr>
        <xdr:cNvPr id="2" name="1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8.xml><?xml version="1.0" encoding="utf-8"?>
<xdr:wsDr xmlns:xdr="http://schemas.openxmlformats.org/drawingml/2006/spreadsheetDrawing" xmlns:a="http://schemas.openxmlformats.org/drawingml/2006/main">
  <xdr:absoluteAnchor>
    <xdr:pos x="104775" y="76201"/>
    <xdr:ext cx="6848476" cy="4190999"/>
    <xdr:graphicFrame macro="">
      <xdr:nvGraphicFramePr>
        <xdr:cNvPr id="2" name="1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9.xml><?xml version="1.0" encoding="utf-8"?>
<xdr:wsDr xmlns:xdr="http://schemas.openxmlformats.org/drawingml/2006/spreadsheetDrawing" xmlns:a="http://schemas.openxmlformats.org/drawingml/2006/main">
  <xdr:absoluteAnchor>
    <xdr:pos x="116204" y="76200"/>
    <xdr:ext cx="7332345" cy="4419600"/>
    <xdr:graphicFrame macro="">
      <xdr:nvGraphicFramePr>
        <xdr:cNvPr id="3" name="2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twoCellAnchor>
    <xdr:from>
      <xdr:col>0</xdr:col>
      <xdr:colOff>0</xdr:colOff>
      <xdr:row>52</xdr:row>
      <xdr:rowOff>0</xdr:rowOff>
    </xdr:from>
    <xdr:to>
      <xdr:col>1</xdr:col>
      <xdr:colOff>736600</xdr:colOff>
      <xdr:row>52</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8991600"/>
          <a:ext cx="952500" cy="47625"/>
        </a:xfrm>
        <a:prstGeom prst="rect">
          <a:avLst/>
        </a:prstGeom>
        <a:noFill/>
        <a:ln w="9525">
          <a:noFill/>
          <a:miter lim="800000"/>
          <a:headEnd/>
          <a:tailEnd/>
        </a:ln>
      </xdr:spPr>
    </xdr:pic>
    <xdr:clientData/>
  </xdr:twoCellAnchor>
</xdr:wsDr>
</file>

<file path=xl/drawings/drawing30.xml><?xml version="1.0" encoding="utf-8"?>
<xdr:wsDr xmlns:xdr="http://schemas.openxmlformats.org/drawingml/2006/spreadsheetDrawing" xmlns:a="http://schemas.openxmlformats.org/drawingml/2006/main">
  <xdr:absoluteAnchor>
    <xdr:pos x="125731" y="133350"/>
    <xdr:ext cx="7458074" cy="4457700"/>
    <xdr:graphicFrame macro="">
      <xdr:nvGraphicFramePr>
        <xdr:cNvPr id="3" name="2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twoCellAnchor>
    <xdr:from>
      <xdr:col>0</xdr:col>
      <xdr:colOff>0</xdr:colOff>
      <xdr:row>69</xdr:row>
      <xdr:rowOff>0</xdr:rowOff>
    </xdr:from>
    <xdr:to>
      <xdr:col>1</xdr:col>
      <xdr:colOff>736600</xdr:colOff>
      <xdr:row>69</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1836400"/>
          <a:ext cx="952500" cy="4762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69</xdr:row>
      <xdr:rowOff>0</xdr:rowOff>
    </xdr:from>
    <xdr:to>
      <xdr:col>1</xdr:col>
      <xdr:colOff>736600</xdr:colOff>
      <xdr:row>69</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2700000"/>
          <a:ext cx="952500" cy="47625"/>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73</xdr:row>
      <xdr:rowOff>0</xdr:rowOff>
    </xdr:from>
    <xdr:to>
      <xdr:col>1</xdr:col>
      <xdr:colOff>736600</xdr:colOff>
      <xdr:row>73</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3982700"/>
          <a:ext cx="952500" cy="47625"/>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83</xdr:row>
      <xdr:rowOff>0</xdr:rowOff>
    </xdr:from>
    <xdr:to>
      <xdr:col>1</xdr:col>
      <xdr:colOff>736600</xdr:colOff>
      <xdr:row>83</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5709900"/>
          <a:ext cx="952500" cy="47625"/>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83</xdr:row>
      <xdr:rowOff>0</xdr:rowOff>
    </xdr:from>
    <xdr:to>
      <xdr:col>1</xdr:col>
      <xdr:colOff>736600</xdr:colOff>
      <xdr:row>83</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5709900"/>
          <a:ext cx="952500" cy="47625"/>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83</xdr:row>
      <xdr:rowOff>0</xdr:rowOff>
    </xdr:from>
    <xdr:to>
      <xdr:col>1</xdr:col>
      <xdr:colOff>736600</xdr:colOff>
      <xdr:row>83</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5973425"/>
          <a:ext cx="946150" cy="476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6.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J63"/>
  <sheetViews>
    <sheetView showGridLines="0" tabSelected="1" showOutlineSymbols="0" zoomScaleNormal="100" workbookViewId="0"/>
  </sheetViews>
  <sheetFormatPr baseColWidth="10" defaultColWidth="11.42578125" defaultRowHeight="12.75" x14ac:dyDescent="0.2"/>
  <cols>
    <col min="1" max="1" width="4.28515625" style="30" customWidth="1"/>
    <col min="2" max="2" width="92.7109375" style="30" customWidth="1"/>
    <col min="3" max="16384" width="11.42578125" style="30"/>
  </cols>
  <sheetData>
    <row r="1" spans="1:10" ht="105.75" customHeight="1" x14ac:dyDescent="0.2"/>
    <row r="2" spans="1:10" ht="19.5" x14ac:dyDescent="0.25">
      <c r="B2" s="95" t="s">
        <v>66</v>
      </c>
    </row>
    <row r="3" spans="1:10" x14ac:dyDescent="0.2">
      <c r="B3" s="96" t="s">
        <v>95</v>
      </c>
    </row>
    <row r="4" spans="1:10" x14ac:dyDescent="0.2">
      <c r="B4" s="73"/>
    </row>
    <row r="5" spans="1:10" ht="44.45" customHeight="1" x14ac:dyDescent="0.2">
      <c r="B5" s="74" t="s">
        <v>349</v>
      </c>
    </row>
    <row r="6" spans="1:10" ht="15" x14ac:dyDescent="0.2">
      <c r="B6" s="75"/>
    </row>
    <row r="7" spans="1:10" x14ac:dyDescent="0.2">
      <c r="B7" s="96" t="s">
        <v>155</v>
      </c>
    </row>
    <row r="8" spans="1:10" ht="13.5" thickBot="1" x14ac:dyDescent="0.25"/>
    <row r="9" spans="1:10" ht="13.5" thickBot="1" x14ac:dyDescent="0.25">
      <c r="A9" s="76"/>
      <c r="B9" s="77"/>
      <c r="C9" s="78"/>
      <c r="D9" s="455" t="s">
        <v>157</v>
      </c>
      <c r="E9" s="456"/>
      <c r="F9" s="79"/>
      <c r="G9" s="79"/>
      <c r="H9" s="79"/>
      <c r="I9" s="79"/>
      <c r="J9" s="79"/>
    </row>
    <row r="10" spans="1:10" ht="13.5" thickBot="1" x14ac:dyDescent="0.25">
      <c r="A10" s="76"/>
      <c r="B10" s="97" t="s">
        <v>75</v>
      </c>
      <c r="C10" s="78"/>
      <c r="D10" s="79"/>
      <c r="E10" s="79"/>
      <c r="F10" s="79"/>
      <c r="G10" s="79"/>
      <c r="H10" s="79"/>
      <c r="I10" s="79"/>
      <c r="J10" s="79"/>
    </row>
    <row r="11" spans="1:10" x14ac:dyDescent="0.2">
      <c r="A11" s="76"/>
      <c r="B11" s="98" t="s">
        <v>70</v>
      </c>
      <c r="I11" s="79"/>
      <c r="J11" s="79"/>
    </row>
    <row r="12" spans="1:10" ht="21" x14ac:dyDescent="0.2">
      <c r="A12" s="76"/>
      <c r="B12" s="323" t="s">
        <v>233</v>
      </c>
      <c r="C12" s="4"/>
      <c r="D12" s="4"/>
      <c r="E12" s="4"/>
      <c r="F12" s="4"/>
      <c r="G12" s="4"/>
      <c r="H12" s="4"/>
      <c r="I12" s="4"/>
      <c r="J12" s="4"/>
    </row>
    <row r="13" spans="1:10" x14ac:dyDescent="0.2">
      <c r="A13" s="76"/>
      <c r="B13" s="80" t="s">
        <v>71</v>
      </c>
      <c r="C13" s="4"/>
      <c r="D13" s="4"/>
      <c r="E13" s="4"/>
      <c r="F13" s="4"/>
      <c r="G13" s="4"/>
      <c r="H13" s="4"/>
      <c r="I13" s="4"/>
      <c r="J13" s="4"/>
    </row>
    <row r="14" spans="1:10" x14ac:dyDescent="0.2">
      <c r="A14" s="76"/>
      <c r="B14" s="80" t="s">
        <v>74</v>
      </c>
      <c r="C14" s="4"/>
      <c r="D14" s="4"/>
      <c r="E14" s="4"/>
      <c r="F14" s="4"/>
      <c r="G14" s="4"/>
      <c r="H14" s="4"/>
      <c r="I14" s="4"/>
      <c r="J14" s="4"/>
    </row>
    <row r="15" spans="1:10" x14ac:dyDescent="0.2">
      <c r="A15" s="76"/>
      <c r="B15" s="80" t="s">
        <v>72</v>
      </c>
      <c r="C15" s="4"/>
      <c r="D15" s="4"/>
      <c r="E15" s="4"/>
      <c r="F15" s="4"/>
      <c r="G15" s="4"/>
      <c r="H15" s="4"/>
      <c r="I15" s="4"/>
      <c r="J15" s="4"/>
    </row>
    <row r="16" spans="1:10" x14ac:dyDescent="0.2">
      <c r="A16" s="76"/>
      <c r="B16" s="80" t="s">
        <v>73</v>
      </c>
      <c r="C16" s="4"/>
      <c r="D16" s="4"/>
      <c r="E16" s="4"/>
      <c r="F16" s="4"/>
      <c r="G16" s="4"/>
      <c r="H16" s="4"/>
      <c r="I16" s="4"/>
      <c r="J16" s="4"/>
    </row>
    <row r="17" spans="1:10" x14ac:dyDescent="0.2">
      <c r="A17" s="76"/>
      <c r="B17" s="80" t="s">
        <v>158</v>
      </c>
      <c r="C17" s="4"/>
      <c r="D17" s="4"/>
      <c r="E17" s="4"/>
      <c r="F17" s="4"/>
      <c r="G17" s="4"/>
      <c r="H17" s="4"/>
      <c r="I17" s="4"/>
      <c r="J17" s="4"/>
    </row>
    <row r="18" spans="1:10" x14ac:dyDescent="0.2">
      <c r="A18" s="76"/>
      <c r="B18" s="80" t="s">
        <v>162</v>
      </c>
      <c r="C18" s="4"/>
      <c r="D18" s="4"/>
      <c r="E18" s="4"/>
      <c r="F18" s="4"/>
      <c r="G18" s="4"/>
      <c r="H18" s="4"/>
      <c r="I18" s="4"/>
      <c r="J18" s="4"/>
    </row>
    <row r="19" spans="1:10" x14ac:dyDescent="0.2">
      <c r="A19" s="76"/>
      <c r="B19" s="80" t="s">
        <v>235</v>
      </c>
      <c r="C19" s="4"/>
      <c r="D19" s="4"/>
      <c r="E19" s="4"/>
      <c r="F19" s="4"/>
      <c r="G19" s="4"/>
      <c r="H19" s="4"/>
      <c r="I19" s="4"/>
      <c r="J19" s="4"/>
    </row>
    <row r="20" spans="1:10" x14ac:dyDescent="0.2">
      <c r="A20" s="76"/>
      <c r="B20" s="321" t="s">
        <v>347</v>
      </c>
      <c r="C20" s="4"/>
      <c r="D20" s="4"/>
      <c r="E20" s="4"/>
      <c r="F20" s="4"/>
      <c r="G20" s="4"/>
      <c r="H20" s="4"/>
      <c r="I20" s="4"/>
      <c r="J20" s="4"/>
    </row>
    <row r="21" spans="1:10" x14ac:dyDescent="0.2">
      <c r="A21" s="76"/>
      <c r="B21" s="321" t="s">
        <v>348</v>
      </c>
      <c r="C21" s="4"/>
      <c r="D21" s="4"/>
      <c r="E21" s="4"/>
      <c r="F21" s="4"/>
      <c r="G21" s="4"/>
      <c r="H21" s="4"/>
      <c r="I21" s="4"/>
      <c r="J21" s="4"/>
    </row>
    <row r="22" spans="1:10" x14ac:dyDescent="0.2">
      <c r="A22" s="76"/>
      <c r="B22" s="321" t="s">
        <v>369</v>
      </c>
      <c r="C22" s="4"/>
      <c r="D22" s="4"/>
      <c r="E22" s="4"/>
      <c r="F22" s="4"/>
      <c r="G22" s="4"/>
      <c r="H22" s="4"/>
      <c r="I22" s="4"/>
      <c r="J22" s="4"/>
    </row>
    <row r="23" spans="1:10" x14ac:dyDescent="0.2">
      <c r="A23" s="76"/>
      <c r="B23" s="321" t="s">
        <v>380</v>
      </c>
      <c r="C23" s="4"/>
      <c r="D23" s="4"/>
      <c r="E23" s="4"/>
      <c r="F23" s="4"/>
      <c r="G23" s="4"/>
      <c r="H23" s="4"/>
      <c r="I23" s="4"/>
      <c r="J23" s="4"/>
    </row>
    <row r="24" spans="1:10" x14ac:dyDescent="0.2">
      <c r="A24" s="76"/>
      <c r="B24" s="321" t="s">
        <v>393</v>
      </c>
      <c r="C24" s="4"/>
      <c r="D24" s="4"/>
      <c r="E24" s="4"/>
      <c r="F24" s="4"/>
      <c r="G24" s="4"/>
      <c r="H24" s="4"/>
      <c r="I24" s="4"/>
      <c r="J24" s="4"/>
    </row>
    <row r="25" spans="1:10" x14ac:dyDescent="0.2">
      <c r="A25" s="76"/>
      <c r="B25" s="321" t="s">
        <v>440</v>
      </c>
      <c r="C25" s="4"/>
      <c r="D25" s="4"/>
      <c r="E25" s="4"/>
      <c r="F25" s="4"/>
      <c r="G25" s="4"/>
      <c r="H25" s="4"/>
      <c r="I25" s="4"/>
      <c r="J25" s="4"/>
    </row>
    <row r="26" spans="1:10" x14ac:dyDescent="0.2">
      <c r="A26" s="76"/>
      <c r="B26" s="321" t="s">
        <v>464</v>
      </c>
      <c r="C26" s="4"/>
      <c r="D26" s="4"/>
      <c r="E26" s="4"/>
      <c r="F26" s="4"/>
      <c r="G26" s="4"/>
      <c r="H26" s="4"/>
      <c r="I26" s="4"/>
      <c r="J26" s="4"/>
    </row>
    <row r="27" spans="1:10" x14ac:dyDescent="0.2">
      <c r="A27" s="76"/>
      <c r="B27" s="321" t="s">
        <v>468</v>
      </c>
      <c r="C27" s="4"/>
      <c r="D27" s="4"/>
      <c r="E27" s="4"/>
      <c r="F27" s="4"/>
      <c r="G27" s="4"/>
      <c r="H27" s="4"/>
      <c r="I27" s="4"/>
      <c r="J27" s="4"/>
    </row>
    <row r="28" spans="1:10" x14ac:dyDescent="0.2">
      <c r="A28" s="76"/>
      <c r="B28" s="80"/>
      <c r="C28" s="4"/>
      <c r="D28" s="4"/>
      <c r="E28" s="4"/>
      <c r="F28" s="4"/>
      <c r="G28" s="4"/>
      <c r="H28" s="4"/>
      <c r="I28" s="4"/>
      <c r="J28" s="4"/>
    </row>
    <row r="29" spans="1:10" x14ac:dyDescent="0.2">
      <c r="A29" s="76"/>
      <c r="B29" s="81" t="s">
        <v>329</v>
      </c>
      <c r="G29" s="79"/>
      <c r="H29" s="79"/>
      <c r="I29" s="79"/>
      <c r="J29" s="79"/>
    </row>
    <row r="30" spans="1:10" s="83" customFormat="1" ht="45" customHeight="1" x14ac:dyDescent="0.2">
      <c r="A30" s="82"/>
      <c r="B30" s="324" t="s">
        <v>488</v>
      </c>
      <c r="C30" s="2"/>
      <c r="D30" s="2"/>
      <c r="E30" s="2"/>
      <c r="F30" s="2"/>
      <c r="G30" s="2"/>
      <c r="H30" s="2"/>
      <c r="I30" s="2"/>
      <c r="J30" s="2"/>
    </row>
    <row r="31" spans="1:10" s="83" customFormat="1" ht="31.5" x14ac:dyDescent="0.2">
      <c r="A31" s="84"/>
      <c r="B31" s="5" t="s">
        <v>346</v>
      </c>
      <c r="C31" s="2"/>
      <c r="D31" s="2"/>
      <c r="E31" s="2"/>
      <c r="F31" s="2"/>
      <c r="G31" s="2"/>
      <c r="H31" s="2"/>
      <c r="I31" s="2"/>
      <c r="J31" s="2"/>
    </row>
    <row r="32" spans="1:10" s="83" customFormat="1" x14ac:dyDescent="0.2">
      <c r="A32" s="84"/>
      <c r="B32" s="5"/>
      <c r="C32" s="2"/>
      <c r="D32" s="2"/>
      <c r="E32" s="2"/>
      <c r="F32" s="2"/>
      <c r="G32" s="2"/>
      <c r="H32" s="2"/>
      <c r="I32" s="2"/>
      <c r="J32" s="2"/>
    </row>
    <row r="33" spans="1:10" s="83" customFormat="1" hidden="1" x14ac:dyDescent="0.2">
      <c r="A33" s="85"/>
      <c r="B33" s="86" t="s">
        <v>96</v>
      </c>
      <c r="C33" s="6"/>
      <c r="D33" s="2"/>
      <c r="E33" s="2"/>
      <c r="F33" s="2"/>
      <c r="G33" s="2"/>
      <c r="H33" s="2"/>
      <c r="I33" s="2"/>
      <c r="J33" s="2"/>
    </row>
    <row r="34" spans="1:10" s="83" customFormat="1" ht="21" hidden="1" x14ac:dyDescent="0.2">
      <c r="A34" s="85"/>
      <c r="B34" s="16" t="s">
        <v>326</v>
      </c>
      <c r="C34" s="6"/>
      <c r="D34" s="2"/>
      <c r="E34" s="2"/>
      <c r="F34" s="2"/>
      <c r="G34" s="2"/>
      <c r="H34" s="2"/>
      <c r="I34" s="2"/>
      <c r="J34" s="2"/>
    </row>
    <row r="35" spans="1:10" ht="13.5" thickBot="1" x14ac:dyDescent="0.25">
      <c r="A35" s="76"/>
      <c r="B35" s="80"/>
      <c r="C35" s="7"/>
      <c r="D35" s="4"/>
      <c r="E35" s="4"/>
      <c r="F35" s="4"/>
      <c r="G35" s="4"/>
      <c r="H35" s="4"/>
      <c r="I35" s="4"/>
      <c r="J35" s="4"/>
    </row>
    <row r="36" spans="1:10" ht="13.5" thickBot="1" x14ac:dyDescent="0.25">
      <c r="A36" s="76"/>
      <c r="B36" s="99" t="s">
        <v>93</v>
      </c>
      <c r="C36" s="7"/>
      <c r="D36" s="4"/>
      <c r="E36" s="4"/>
      <c r="F36" s="4"/>
      <c r="G36" s="4"/>
      <c r="H36" s="4"/>
      <c r="I36" s="4"/>
      <c r="J36" s="4"/>
    </row>
    <row r="37" spans="1:10" x14ac:dyDescent="0.2">
      <c r="A37" s="76"/>
      <c r="B37" s="301" t="s">
        <v>477</v>
      </c>
      <c r="C37" s="7"/>
      <c r="D37" s="4"/>
      <c r="E37" s="4"/>
      <c r="F37" s="4"/>
      <c r="G37" s="4"/>
      <c r="H37" s="4"/>
      <c r="I37" s="4"/>
      <c r="J37" s="4"/>
    </row>
    <row r="38" spans="1:10" ht="42" x14ac:dyDescent="0.2">
      <c r="A38" s="76"/>
      <c r="B38" s="9" t="s">
        <v>449</v>
      </c>
      <c r="C38" s="7"/>
      <c r="D38" s="4"/>
      <c r="E38" s="4"/>
      <c r="F38" s="4"/>
      <c r="G38" s="4"/>
      <c r="H38" s="4"/>
      <c r="I38" s="4"/>
      <c r="J38" s="4"/>
    </row>
    <row r="39" spans="1:10" ht="13.5" thickBot="1" x14ac:dyDescent="0.25">
      <c r="A39" s="76"/>
      <c r="B39" s="88"/>
      <c r="C39" s="7"/>
      <c r="D39" s="4"/>
      <c r="E39" s="4"/>
      <c r="F39" s="4"/>
      <c r="G39" s="4"/>
      <c r="H39" s="4"/>
      <c r="I39" s="4"/>
      <c r="J39" s="4"/>
    </row>
    <row r="40" spans="1:10" ht="13.5" thickBot="1" x14ac:dyDescent="0.25">
      <c r="A40" s="76"/>
      <c r="B40" s="99" t="s">
        <v>76</v>
      </c>
      <c r="C40" s="7"/>
      <c r="D40" s="4"/>
      <c r="E40" s="4"/>
      <c r="F40" s="4"/>
      <c r="G40" s="4"/>
      <c r="H40" s="4"/>
      <c r="I40" s="4"/>
      <c r="J40" s="4"/>
    </row>
    <row r="41" spans="1:10" hidden="1" x14ac:dyDescent="0.2">
      <c r="A41" s="76"/>
      <c r="B41" s="87" t="s">
        <v>94</v>
      </c>
      <c r="C41" s="7"/>
      <c r="D41" s="4"/>
      <c r="E41" s="4"/>
      <c r="F41" s="4"/>
      <c r="G41" s="4"/>
      <c r="H41" s="4"/>
      <c r="I41" s="4"/>
      <c r="J41" s="4"/>
    </row>
    <row r="42" spans="1:10" s="71" customFormat="1" ht="19.5" hidden="1" customHeight="1" x14ac:dyDescent="0.2">
      <c r="A42" s="89"/>
      <c r="B42" s="323" t="s">
        <v>387</v>
      </c>
      <c r="C42" s="10"/>
      <c r="D42" s="3"/>
      <c r="E42" s="3"/>
      <c r="F42" s="3"/>
      <c r="G42" s="3"/>
      <c r="H42" s="3"/>
      <c r="I42" s="3"/>
      <c r="J42" s="3"/>
    </row>
    <row r="43" spans="1:10" s="71" customFormat="1" x14ac:dyDescent="0.2">
      <c r="A43" s="89"/>
      <c r="B43" s="300" t="s">
        <v>298</v>
      </c>
      <c r="C43" s="10"/>
      <c r="D43" s="3"/>
      <c r="E43" s="3"/>
      <c r="F43" s="3"/>
      <c r="G43" s="3"/>
      <c r="H43" s="3"/>
      <c r="I43" s="3"/>
      <c r="J43" s="3"/>
    </row>
    <row r="44" spans="1:10" s="71" customFormat="1" ht="12.6" customHeight="1" x14ac:dyDescent="0.2">
      <c r="A44" s="89"/>
      <c r="B44" s="15" t="s">
        <v>331</v>
      </c>
      <c r="C44" s="10"/>
      <c r="D44" s="3"/>
      <c r="E44" s="3"/>
      <c r="F44" s="3"/>
      <c r="G44" s="3"/>
      <c r="H44" s="3"/>
      <c r="I44" s="3"/>
      <c r="J44" s="3"/>
    </row>
    <row r="45" spans="1:10" s="71" customFormat="1" x14ac:dyDescent="0.2">
      <c r="A45" s="89"/>
      <c r="B45" s="300" t="s">
        <v>299</v>
      </c>
      <c r="C45" s="10"/>
      <c r="D45" s="3"/>
      <c r="E45" s="3"/>
      <c r="F45" s="3"/>
      <c r="G45" s="3"/>
      <c r="H45" s="3"/>
      <c r="I45" s="3"/>
      <c r="J45" s="3"/>
    </row>
    <row r="46" spans="1:10" x14ac:dyDescent="0.2">
      <c r="A46" s="76"/>
      <c r="B46" s="15" t="s">
        <v>316</v>
      </c>
      <c r="C46" s="7"/>
      <c r="D46" s="4"/>
      <c r="E46" s="4"/>
      <c r="F46" s="4"/>
      <c r="G46" s="4"/>
      <c r="H46" s="4"/>
      <c r="I46" s="4"/>
      <c r="J46" s="4"/>
    </row>
    <row r="47" spans="1:10" s="71" customFormat="1" x14ac:dyDescent="0.2">
      <c r="A47" s="89"/>
      <c r="B47" s="300" t="s">
        <v>451</v>
      </c>
      <c r="C47" s="10"/>
      <c r="D47" s="3"/>
      <c r="E47" s="3"/>
      <c r="F47" s="3"/>
      <c r="G47" s="3"/>
      <c r="H47" s="3"/>
      <c r="I47" s="3"/>
      <c r="J47" s="3"/>
    </row>
    <row r="48" spans="1:10" x14ac:dyDescent="0.2">
      <c r="A48" s="76"/>
      <c r="B48" s="15" t="s">
        <v>296</v>
      </c>
      <c r="C48" s="7"/>
      <c r="D48" s="4"/>
      <c r="E48" s="4"/>
      <c r="F48" s="4"/>
      <c r="G48" s="4"/>
      <c r="H48" s="4"/>
      <c r="I48" s="4"/>
      <c r="J48" s="4"/>
    </row>
    <row r="49" spans="1:10" x14ac:dyDescent="0.2">
      <c r="A49" s="76"/>
      <c r="B49" s="87" t="s">
        <v>452</v>
      </c>
      <c r="C49" s="7"/>
      <c r="D49" s="4"/>
      <c r="E49" s="4"/>
      <c r="F49" s="4"/>
      <c r="G49" s="4"/>
      <c r="H49" s="4"/>
      <c r="I49" s="4"/>
      <c r="J49" s="4"/>
    </row>
    <row r="50" spans="1:10" ht="21" x14ac:dyDescent="0.2">
      <c r="A50" s="295"/>
      <c r="B50" s="323" t="s">
        <v>486</v>
      </c>
      <c r="C50" s="7"/>
      <c r="D50" s="4"/>
      <c r="E50" s="4"/>
      <c r="F50" s="4"/>
      <c r="G50" s="4"/>
      <c r="H50" s="4"/>
      <c r="I50" s="4"/>
      <c r="J50" s="4"/>
    </row>
    <row r="51" spans="1:10" x14ac:dyDescent="0.2">
      <c r="A51" s="295"/>
      <c r="B51" s="297" t="s">
        <v>292</v>
      </c>
      <c r="C51" s="7"/>
      <c r="D51" s="4"/>
      <c r="E51" s="4"/>
      <c r="F51" s="4"/>
      <c r="G51" s="4"/>
      <c r="H51" s="4"/>
      <c r="I51" s="4"/>
      <c r="J51" s="4"/>
    </row>
    <row r="52" spans="1:10" ht="21" x14ac:dyDescent="0.2">
      <c r="A52" s="295"/>
      <c r="B52" s="323" t="s">
        <v>483</v>
      </c>
      <c r="C52" s="7"/>
      <c r="D52" s="4"/>
      <c r="E52" s="4"/>
      <c r="F52" s="4"/>
      <c r="G52" s="4"/>
      <c r="H52" s="4"/>
      <c r="I52" s="4"/>
      <c r="J52" s="4"/>
    </row>
    <row r="53" spans="1:10" x14ac:dyDescent="0.2">
      <c r="A53" s="295"/>
      <c r="B53" s="297" t="s">
        <v>293</v>
      </c>
      <c r="C53" s="7"/>
      <c r="D53" s="4"/>
      <c r="E53" s="4"/>
      <c r="F53" s="4"/>
      <c r="G53" s="4"/>
      <c r="H53" s="4"/>
      <c r="I53" s="4"/>
      <c r="J53" s="4"/>
    </row>
    <row r="54" spans="1:10" ht="21" x14ac:dyDescent="0.2">
      <c r="A54" s="295"/>
      <c r="B54" s="323" t="s">
        <v>484</v>
      </c>
      <c r="C54" s="7"/>
      <c r="D54" s="4"/>
      <c r="E54" s="4"/>
      <c r="F54" s="4"/>
      <c r="G54" s="4"/>
      <c r="H54" s="4"/>
      <c r="I54" s="4"/>
      <c r="J54" s="4"/>
    </row>
    <row r="55" spans="1:10" x14ac:dyDescent="0.2">
      <c r="A55" s="295"/>
      <c r="B55" s="297" t="s">
        <v>294</v>
      </c>
      <c r="C55" s="7"/>
      <c r="D55" s="4"/>
      <c r="E55" s="4"/>
      <c r="F55" s="4"/>
      <c r="G55" s="4"/>
      <c r="H55" s="4"/>
      <c r="I55" s="4"/>
      <c r="J55" s="4"/>
    </row>
    <row r="56" spans="1:10" ht="21" x14ac:dyDescent="0.2">
      <c r="A56" s="295"/>
      <c r="B56" s="323" t="s">
        <v>485</v>
      </c>
      <c r="C56" s="7"/>
      <c r="D56" s="4"/>
      <c r="E56" s="4"/>
      <c r="F56" s="4"/>
      <c r="G56" s="4"/>
      <c r="H56" s="4"/>
      <c r="I56" s="4"/>
      <c r="J56" s="4"/>
    </row>
    <row r="57" spans="1:10" x14ac:dyDescent="0.2">
      <c r="A57" s="296"/>
      <c r="B57" s="17"/>
      <c r="C57" s="7"/>
      <c r="D57" s="4"/>
      <c r="E57" s="4"/>
      <c r="F57" s="4"/>
      <c r="G57" s="4"/>
      <c r="H57" s="4"/>
      <c r="I57" s="4"/>
      <c r="J57" s="4"/>
    </row>
    <row r="58" spans="1:10" x14ac:dyDescent="0.2">
      <c r="A58" s="296"/>
      <c r="B58" s="17"/>
      <c r="C58" s="7"/>
      <c r="D58" s="4"/>
      <c r="E58" s="4"/>
      <c r="F58" s="4"/>
      <c r="G58" s="4"/>
      <c r="H58" s="4"/>
      <c r="I58" s="4"/>
      <c r="J58" s="4"/>
    </row>
    <row r="59" spans="1:10" ht="13.5" thickBot="1" x14ac:dyDescent="0.25">
      <c r="A59" s="76"/>
      <c r="B59" s="17"/>
      <c r="C59" s="7"/>
      <c r="D59" s="4"/>
      <c r="E59" s="4"/>
      <c r="F59" s="4"/>
      <c r="G59" s="4"/>
      <c r="H59" s="4"/>
      <c r="I59" s="4"/>
      <c r="J59" s="4"/>
    </row>
    <row r="60" spans="1:10" ht="13.5" thickBot="1" x14ac:dyDescent="0.25">
      <c r="A60" s="90"/>
      <c r="B60" s="91"/>
      <c r="C60" s="92"/>
      <c r="D60" s="455" t="s">
        <v>156</v>
      </c>
      <c r="E60" s="456"/>
      <c r="F60" s="79"/>
      <c r="G60" s="79"/>
      <c r="H60" s="79"/>
      <c r="I60" s="79"/>
      <c r="J60" s="79"/>
    </row>
    <row r="61" spans="1:10" x14ac:dyDescent="0.2">
      <c r="A61" s="90"/>
      <c r="B61" s="76"/>
      <c r="C61" s="93"/>
      <c r="D61" s="93"/>
      <c r="E61" s="93"/>
      <c r="F61" s="93"/>
      <c r="G61" s="93"/>
      <c r="H61" s="93"/>
      <c r="I61" s="93"/>
      <c r="J61" s="93"/>
    </row>
    <row r="62" spans="1:10" x14ac:dyDescent="0.2">
      <c r="A62" s="90"/>
      <c r="B62" s="89"/>
      <c r="C62" s="94"/>
      <c r="D62" s="94"/>
      <c r="E62" s="94"/>
      <c r="F62" s="94"/>
      <c r="G62" s="94"/>
      <c r="H62" s="94"/>
      <c r="I62" s="94"/>
      <c r="J62" s="94"/>
    </row>
    <row r="63" spans="1:10" x14ac:dyDescent="0.2">
      <c r="D63" s="90"/>
      <c r="E63" s="90"/>
      <c r="F63" s="90"/>
      <c r="G63" s="90"/>
      <c r="H63" s="90"/>
      <c r="I63" s="90"/>
    </row>
  </sheetData>
  <mergeCells count="2">
    <mergeCell ref="D60:E60"/>
    <mergeCell ref="D9:E9"/>
  </mergeCells>
  <phoneticPr fontId="2" type="noConversion"/>
  <hyperlinks>
    <hyperlink ref="B13" location="'Año 2005'!A1" display="Año 2005"/>
    <hyperlink ref="B14" location="'Año 2006'!A1" display="Año 2006"/>
    <hyperlink ref="B15" location="'Año 2007'!A1" display="Año 2007"/>
    <hyperlink ref="B16" location="'Año 2008'!A1" display="Año 2008"/>
    <hyperlink ref="B41" location="'Gráficos Casos Acumulados'!A1" display="Gráficos de Casos GES acumulados"/>
    <hyperlink ref="B49" location="'Gráfico Tipo Atención'!A1" display="Gráfico de Casos GES por tipo de atención"/>
    <hyperlink ref="D9" location="Indice!A1" display="Volver al Indice"/>
    <hyperlink ref="D9:E9" location="Indice!A33" display="Ir al Final"/>
    <hyperlink ref="B17" location="'Año 2009'!A1" display="Año 2009"/>
    <hyperlink ref="B33" location="'Casos PS y Region'!A1" display="Casos GES por Problema de Salud y Región en Isapres"/>
    <hyperlink ref="B29" location="'TODOS LOS AÑOS'!A1" display="Total de Casos GES acumulados"/>
    <hyperlink ref="B18" location="'Año 2010'!A1" display="Año 2010"/>
    <hyperlink ref="B43" location="'Gráfico Casos por Año GES'!A1" display="Gráfico de Número de Casos entre Junio y Julio de cada año"/>
    <hyperlink ref="B45" location="'Gráfico Casos por Año Calendari'!A1" display="Gráfico de Número de Casos entre Enero y Diciembre de cada año"/>
    <hyperlink ref="B19" location="'Año 2011'!A1" display="Año 2011"/>
    <hyperlink ref="B51" location="ProbSalModAmbFre!A1" display="Gráfico de Casos GES por modalidad de atención ambulatoria"/>
    <hyperlink ref="D60" location="Indice!A1" display="Volver al Indice"/>
    <hyperlink ref="B53" location="ProbSalModHosFre!A1" display="Gráfico de Casos GES por modalidad de atención hospitalaria"/>
    <hyperlink ref="B55" location="ProbSalModMixFre!A1" display="Gráfico de Casos GES por modalidad de atención mixta"/>
    <hyperlink ref="B47" location="GrafPorGrupdeDS!A1" display="Gráfico de Distribución de casos por entregada de vigencia de decretos"/>
    <hyperlink ref="B20" location="'Año 2012'!A1" display="Año 2012 (*)"/>
    <hyperlink ref="B21" location="'Año 2013'!A1" display="Año 2013 (*)"/>
    <hyperlink ref="B22" location="'Año 2014'!DATOSAÑO" display="Año 2014 (*)"/>
    <hyperlink ref="B23" location="'Año 2015'!DATOSAÑO" display="Año 2015 (*)"/>
    <hyperlink ref="B24" location="'Año 2016'!DATOSAÑO" display="Año 2016 (*)"/>
    <hyperlink ref="B37" location="'Tasas de Uso'!A1" display="Tasas de usos de Casos GES entre enero y marzo 2016 (*)"/>
    <hyperlink ref="B25" location="'Año 2017'!DATOSAÑO" display="Año 2017 (*)"/>
    <hyperlink ref="B26" location="'Año 2018'!DATOSAÑO" display="Año 2018 (*)"/>
    <hyperlink ref="B27" location="'Año 2019'!DATOSAÑO" display="Año 2019 (*)"/>
  </hyperlinks>
  <pageMargins left="0.74803149606299213" right="0.74803149606299213" top="0.98425196850393704" bottom="0.98425196850393704" header="0" footer="0"/>
  <pageSetup scale="67"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30"/>
  <sheetViews>
    <sheetView showGridLines="0" zoomScale="75" zoomScaleNormal="75" workbookViewId="0">
      <pane xSplit="2" ySplit="4" topLeftCell="C5" activePane="bottomRight" state="frozen"/>
      <selection activeCell="B21" sqref="B21"/>
      <selection pane="topRight" activeCell="B21" sqref="B21"/>
      <selection pane="bottomLeft" activeCell="B21" sqref="B21"/>
      <selection pane="bottomRight" activeCell="C5" sqref="C5:L84"/>
    </sheetView>
  </sheetViews>
  <sheetFormatPr baseColWidth="10" defaultColWidth="11.42578125" defaultRowHeight="12.75" x14ac:dyDescent="0.2"/>
  <cols>
    <col min="1" max="1" width="3.140625" style="122" customWidth="1"/>
    <col min="2" max="2" width="67.5703125" style="122" customWidth="1"/>
    <col min="3" max="3" width="14" style="122" customWidth="1"/>
    <col min="4" max="4" width="13.85546875" style="122" customWidth="1"/>
    <col min="5" max="5" width="14.5703125" style="122" customWidth="1"/>
    <col min="6" max="6" width="14.85546875" style="122" customWidth="1"/>
    <col min="7" max="7" width="15.28515625" style="122" customWidth="1"/>
    <col min="8" max="8" width="12.28515625" style="122" customWidth="1"/>
    <col min="9" max="9" width="13.42578125" style="122" customWidth="1"/>
    <col min="10" max="10" width="14.85546875" style="122" customWidth="1"/>
    <col min="11" max="11" width="10.5703125" style="122" customWidth="1"/>
    <col min="12" max="13" width="10.140625" style="122" customWidth="1"/>
    <col min="14" max="16384" width="11.42578125" style="122"/>
  </cols>
  <sheetData>
    <row r="1" spans="1:19" ht="15.75" thickBot="1" x14ac:dyDescent="0.25">
      <c r="A1" s="481" t="s">
        <v>181</v>
      </c>
      <c r="B1" s="481"/>
      <c r="C1" s="481"/>
      <c r="D1" s="481"/>
      <c r="E1" s="234"/>
      <c r="F1" s="234"/>
      <c r="G1" s="234"/>
      <c r="H1" s="234"/>
      <c r="I1" s="234"/>
      <c r="J1" s="234"/>
      <c r="K1" s="234"/>
      <c r="L1" s="234"/>
      <c r="M1" s="234"/>
    </row>
    <row r="2" spans="1:19" ht="30" customHeight="1" thickBot="1" x14ac:dyDescent="0.25">
      <c r="A2" s="473"/>
      <c r="B2" s="467" t="s">
        <v>0</v>
      </c>
      <c r="C2" s="477" t="s">
        <v>339</v>
      </c>
      <c r="D2" s="476"/>
      <c r="E2" s="477" t="s">
        <v>338</v>
      </c>
      <c r="F2" s="476"/>
      <c r="G2" s="477" t="s">
        <v>336</v>
      </c>
      <c r="H2" s="476"/>
      <c r="I2" s="477" t="s">
        <v>337</v>
      </c>
      <c r="J2" s="476"/>
      <c r="K2" s="477" t="s">
        <v>363</v>
      </c>
      <c r="L2" s="476"/>
      <c r="M2" s="235"/>
    </row>
    <row r="3" spans="1:19" ht="13.5" thickBot="1" x14ac:dyDescent="0.25">
      <c r="A3" s="474"/>
      <c r="B3" s="468"/>
      <c r="C3" s="100" t="s">
        <v>54</v>
      </c>
      <c r="D3" s="236" t="s">
        <v>55</v>
      </c>
      <c r="E3" s="100" t="s">
        <v>54</v>
      </c>
      <c r="F3" s="173" t="s">
        <v>55</v>
      </c>
      <c r="G3" s="100" t="s">
        <v>54</v>
      </c>
      <c r="H3" s="123" t="s">
        <v>55</v>
      </c>
      <c r="I3" s="100" t="s">
        <v>54</v>
      </c>
      <c r="J3" s="123" t="s">
        <v>55</v>
      </c>
      <c r="K3" s="484" t="s">
        <v>54</v>
      </c>
      <c r="L3" s="485" t="s">
        <v>55</v>
      </c>
      <c r="M3" s="237"/>
      <c r="S3" s="191"/>
    </row>
    <row r="4" spans="1:19" ht="14.25" customHeight="1" thickBot="1" x14ac:dyDescent="0.25">
      <c r="A4" s="475"/>
      <c r="B4" s="469"/>
      <c r="C4" s="102">
        <v>41364</v>
      </c>
      <c r="D4" s="102">
        <v>41363</v>
      </c>
      <c r="E4" s="102">
        <v>41455</v>
      </c>
      <c r="F4" s="238">
        <v>41455</v>
      </c>
      <c r="G4" s="102">
        <v>41546</v>
      </c>
      <c r="H4" s="238">
        <v>41547</v>
      </c>
      <c r="I4" s="102">
        <v>41637</v>
      </c>
      <c r="J4" s="238">
        <v>41639</v>
      </c>
      <c r="K4" s="484"/>
      <c r="L4" s="485"/>
      <c r="M4" s="237"/>
    </row>
    <row r="5" spans="1:19" ht="13.5" thickBot="1" x14ac:dyDescent="0.25">
      <c r="A5" s="125">
        <v>1</v>
      </c>
      <c r="B5" s="175" t="s">
        <v>1</v>
      </c>
      <c r="C5" s="371">
        <v>27243</v>
      </c>
      <c r="D5" s="107">
        <v>2450</v>
      </c>
      <c r="E5" s="367">
        <v>28076</v>
      </c>
      <c r="F5" s="366">
        <v>2500</v>
      </c>
      <c r="G5" s="367">
        <v>29199</v>
      </c>
      <c r="H5" s="364">
        <v>2567</v>
      </c>
      <c r="I5" s="367">
        <v>30286</v>
      </c>
      <c r="J5" s="364">
        <v>2648</v>
      </c>
      <c r="K5" s="367">
        <f>$I5-'Año 2012'!$I5</f>
        <v>3881</v>
      </c>
      <c r="L5" s="366">
        <f>$J5-'Año 2012'!$J5</f>
        <v>259</v>
      </c>
      <c r="M5" s="242"/>
      <c r="O5" s="458" t="s">
        <v>67</v>
      </c>
      <c r="P5" s="459"/>
    </row>
    <row r="6" spans="1:19" x14ac:dyDescent="0.2">
      <c r="A6" s="125">
        <v>2</v>
      </c>
      <c r="B6" s="135" t="s">
        <v>2</v>
      </c>
      <c r="C6" s="209">
        <v>55393</v>
      </c>
      <c r="D6" s="111">
        <v>2795</v>
      </c>
      <c r="E6" s="110">
        <v>57010</v>
      </c>
      <c r="F6" s="112">
        <v>2887</v>
      </c>
      <c r="G6" s="110">
        <v>58609</v>
      </c>
      <c r="H6" s="246">
        <v>2971</v>
      </c>
      <c r="I6" s="110">
        <v>60178</v>
      </c>
      <c r="J6" s="246">
        <v>3060</v>
      </c>
      <c r="K6" s="110">
        <f>$I6-'Año 2012'!$I6</f>
        <v>6318</v>
      </c>
      <c r="L6" s="112">
        <f>$J6-'Año 2012'!$J6</f>
        <v>348</v>
      </c>
      <c r="M6" s="242"/>
    </row>
    <row r="7" spans="1:19" x14ac:dyDescent="0.2">
      <c r="A7" s="125">
        <v>3</v>
      </c>
      <c r="B7" s="135" t="s">
        <v>3</v>
      </c>
      <c r="C7" s="209">
        <v>1067476</v>
      </c>
      <c r="D7" s="111">
        <v>10064</v>
      </c>
      <c r="E7" s="110">
        <v>1249778</v>
      </c>
      <c r="F7" s="112">
        <v>10450</v>
      </c>
      <c r="G7" s="110">
        <v>1409320</v>
      </c>
      <c r="H7" s="246">
        <v>10811</v>
      </c>
      <c r="I7" s="110">
        <v>1560277</v>
      </c>
      <c r="J7" s="246">
        <v>11153</v>
      </c>
      <c r="K7" s="110">
        <f>$I7-'Año 2012'!$I7</f>
        <v>618180</v>
      </c>
      <c r="L7" s="112">
        <f>$J7-'Año 2012'!$J7</f>
        <v>1413</v>
      </c>
      <c r="M7" s="242"/>
    </row>
    <row r="8" spans="1:19" x14ac:dyDescent="0.2">
      <c r="A8" s="125">
        <v>4</v>
      </c>
      <c r="B8" s="135" t="s">
        <v>4</v>
      </c>
      <c r="C8" s="209">
        <v>107480</v>
      </c>
      <c r="D8" s="111">
        <v>5835</v>
      </c>
      <c r="E8" s="110">
        <v>111634</v>
      </c>
      <c r="F8" s="112">
        <v>6097</v>
      </c>
      <c r="G8" s="110">
        <v>115402</v>
      </c>
      <c r="H8" s="246">
        <v>6355</v>
      </c>
      <c r="I8" s="110">
        <v>119556</v>
      </c>
      <c r="J8" s="246">
        <v>6621</v>
      </c>
      <c r="K8" s="110">
        <f>$I8-'Año 2012'!$I8</f>
        <v>16294</v>
      </c>
      <c r="L8" s="112">
        <f>$J8-'Año 2012'!$J8</f>
        <v>1030</v>
      </c>
      <c r="M8" s="242"/>
    </row>
    <row r="9" spans="1:19" x14ac:dyDescent="0.2">
      <c r="A9" s="125">
        <v>5</v>
      </c>
      <c r="B9" s="135" t="s">
        <v>5</v>
      </c>
      <c r="C9" s="209">
        <v>584622</v>
      </c>
      <c r="D9" s="111">
        <v>7320</v>
      </c>
      <c r="E9" s="110">
        <v>609875</v>
      </c>
      <c r="F9" s="112">
        <v>7594</v>
      </c>
      <c r="G9" s="110">
        <v>634089</v>
      </c>
      <c r="H9" s="246">
        <v>7854</v>
      </c>
      <c r="I9" s="110">
        <v>657427</v>
      </c>
      <c r="J9" s="246">
        <v>8145</v>
      </c>
      <c r="K9" s="110">
        <f>$I9-'Año 2012'!$I9</f>
        <v>97539</v>
      </c>
      <c r="L9" s="112">
        <f>$J9-'Año 2012'!$J9</f>
        <v>1074</v>
      </c>
      <c r="M9" s="242"/>
    </row>
    <row r="10" spans="1:19" x14ac:dyDescent="0.2">
      <c r="A10" s="125">
        <v>6</v>
      </c>
      <c r="B10" s="135" t="s">
        <v>6</v>
      </c>
      <c r="C10" s="209">
        <v>7818</v>
      </c>
      <c r="D10" s="111">
        <v>5638</v>
      </c>
      <c r="E10" s="110">
        <v>8087</v>
      </c>
      <c r="F10" s="112">
        <v>5731</v>
      </c>
      <c r="G10" s="110">
        <v>8308</v>
      </c>
      <c r="H10" s="246">
        <v>5826</v>
      </c>
      <c r="I10" s="110">
        <v>8478</v>
      </c>
      <c r="J10" s="246">
        <v>5913</v>
      </c>
      <c r="K10" s="110">
        <f>$I10-'Año 2012'!$I10</f>
        <v>905</v>
      </c>
      <c r="L10" s="112">
        <f>$J10-'Año 2012'!$J10</f>
        <v>355</v>
      </c>
      <c r="M10" s="242"/>
    </row>
    <row r="11" spans="1:19" x14ac:dyDescent="0.2">
      <c r="A11" s="125">
        <v>7</v>
      </c>
      <c r="B11" s="135" t="s">
        <v>7</v>
      </c>
      <c r="C11" s="209">
        <v>873820</v>
      </c>
      <c r="D11" s="111">
        <v>75176</v>
      </c>
      <c r="E11" s="110">
        <v>898749</v>
      </c>
      <c r="F11" s="112">
        <v>77276</v>
      </c>
      <c r="G11" s="110">
        <v>922782</v>
      </c>
      <c r="H11" s="246">
        <v>79825</v>
      </c>
      <c r="I11" s="110">
        <v>944739</v>
      </c>
      <c r="J11" s="246">
        <v>82081</v>
      </c>
      <c r="K11" s="110">
        <f>$I11-'Año 2012'!$I11</f>
        <v>93455</v>
      </c>
      <c r="L11" s="112">
        <f>$J11-'Año 2012'!$J11</f>
        <v>8676</v>
      </c>
      <c r="M11" s="242"/>
    </row>
    <row r="12" spans="1:19" x14ac:dyDescent="0.2">
      <c r="A12" s="125">
        <v>8</v>
      </c>
      <c r="B12" s="135" t="s">
        <v>8</v>
      </c>
      <c r="C12" s="209">
        <v>76764</v>
      </c>
      <c r="D12" s="111">
        <v>16917</v>
      </c>
      <c r="E12" s="110">
        <v>79918</v>
      </c>
      <c r="F12" s="112">
        <v>17519</v>
      </c>
      <c r="G12" s="110">
        <v>82922</v>
      </c>
      <c r="H12" s="246">
        <v>18115</v>
      </c>
      <c r="I12" s="110">
        <v>86043</v>
      </c>
      <c r="J12" s="246">
        <v>18759</v>
      </c>
      <c r="K12" s="110">
        <f>$I12-'Año 2012'!$I12</f>
        <v>12107</v>
      </c>
      <c r="L12" s="112">
        <f>$J12-'Año 2012'!$J12</f>
        <v>2370</v>
      </c>
      <c r="M12" s="242"/>
    </row>
    <row r="13" spans="1:19" x14ac:dyDescent="0.2">
      <c r="A13" s="125">
        <v>9</v>
      </c>
      <c r="B13" s="135" t="s">
        <v>9</v>
      </c>
      <c r="C13" s="209">
        <v>6365</v>
      </c>
      <c r="D13" s="111">
        <v>249</v>
      </c>
      <c r="E13" s="110">
        <v>6612</v>
      </c>
      <c r="F13" s="112">
        <v>255</v>
      </c>
      <c r="G13" s="110">
        <v>6782</v>
      </c>
      <c r="H13" s="246">
        <v>258</v>
      </c>
      <c r="I13" s="110">
        <v>7028</v>
      </c>
      <c r="J13" s="246">
        <v>262</v>
      </c>
      <c r="K13" s="110">
        <f>$I13-'Año 2012'!$I13</f>
        <v>901</v>
      </c>
      <c r="L13" s="112">
        <f>$J13-'Año 2012'!$J13</f>
        <v>20</v>
      </c>
      <c r="M13" s="242"/>
    </row>
    <row r="14" spans="1:19" x14ac:dyDescent="0.2">
      <c r="A14" s="125">
        <v>10</v>
      </c>
      <c r="B14" s="135" t="s">
        <v>10</v>
      </c>
      <c r="C14" s="209">
        <v>4684</v>
      </c>
      <c r="D14" s="111">
        <v>1202</v>
      </c>
      <c r="E14" s="110">
        <v>4913</v>
      </c>
      <c r="F14" s="112">
        <v>1228</v>
      </c>
      <c r="G14" s="110">
        <v>5047</v>
      </c>
      <c r="H14" s="246">
        <v>1247</v>
      </c>
      <c r="I14" s="110">
        <v>5222</v>
      </c>
      <c r="J14" s="246">
        <v>1295</v>
      </c>
      <c r="K14" s="110">
        <f>$I14-'Año 2012'!$I14</f>
        <v>647</v>
      </c>
      <c r="L14" s="112">
        <f>$J14-'Año 2012'!$J14</f>
        <v>129</v>
      </c>
      <c r="M14" s="242"/>
    </row>
    <row r="15" spans="1:19" x14ac:dyDescent="0.2">
      <c r="A15" s="125">
        <v>11</v>
      </c>
      <c r="B15" s="135" t="s">
        <v>11</v>
      </c>
      <c r="C15" s="209">
        <v>418935</v>
      </c>
      <c r="D15" s="111">
        <v>14644</v>
      </c>
      <c r="E15" s="110">
        <v>434837</v>
      </c>
      <c r="F15" s="112">
        <v>15160</v>
      </c>
      <c r="G15" s="110">
        <v>448348</v>
      </c>
      <c r="H15" s="246">
        <v>15649</v>
      </c>
      <c r="I15" s="110">
        <v>463295</v>
      </c>
      <c r="J15" s="246">
        <v>16188</v>
      </c>
      <c r="K15" s="110">
        <f>$I15-'Año 2012'!$I15</f>
        <v>59517</v>
      </c>
      <c r="L15" s="112">
        <f>$J15-'Año 2012'!$J15</f>
        <v>2005</v>
      </c>
      <c r="M15" s="242"/>
    </row>
    <row r="16" spans="1:19" ht="15" x14ac:dyDescent="0.2">
      <c r="A16" s="125">
        <v>12</v>
      </c>
      <c r="B16" s="135" t="s">
        <v>12</v>
      </c>
      <c r="C16" s="209">
        <v>16327</v>
      </c>
      <c r="D16" s="111">
        <v>1226</v>
      </c>
      <c r="E16" s="110">
        <v>17017</v>
      </c>
      <c r="F16" s="112">
        <v>1264</v>
      </c>
      <c r="G16" s="110">
        <v>17594</v>
      </c>
      <c r="H16" s="246">
        <v>1314</v>
      </c>
      <c r="I16" s="110">
        <v>18229</v>
      </c>
      <c r="J16" s="246">
        <v>1358</v>
      </c>
      <c r="K16" s="110">
        <f>$I16-'Año 2012'!$I16</f>
        <v>2446</v>
      </c>
      <c r="L16" s="112">
        <f>$J16-'Año 2012'!$J16</f>
        <v>171</v>
      </c>
      <c r="M16" s="242"/>
      <c r="P16" s="457"/>
      <c r="Q16" s="457"/>
    </row>
    <row r="17" spans="1:13" x14ac:dyDescent="0.2">
      <c r="A17" s="125">
        <v>13</v>
      </c>
      <c r="B17" s="135" t="s">
        <v>13</v>
      </c>
      <c r="C17" s="209">
        <v>2945</v>
      </c>
      <c r="D17" s="111">
        <v>307</v>
      </c>
      <c r="E17" s="110">
        <v>3058</v>
      </c>
      <c r="F17" s="112">
        <v>315</v>
      </c>
      <c r="G17" s="110">
        <v>3144</v>
      </c>
      <c r="H17" s="246">
        <v>331</v>
      </c>
      <c r="I17" s="110">
        <v>3226</v>
      </c>
      <c r="J17" s="246">
        <v>343</v>
      </c>
      <c r="K17" s="110">
        <f>$I17-'Año 2012'!$I17</f>
        <v>393</v>
      </c>
      <c r="L17" s="112">
        <f>$J17-'Año 2012'!$J17</f>
        <v>46</v>
      </c>
      <c r="M17" s="242"/>
    </row>
    <row r="18" spans="1:13" x14ac:dyDescent="0.2">
      <c r="A18" s="125">
        <v>14</v>
      </c>
      <c r="B18" s="135" t="s">
        <v>14</v>
      </c>
      <c r="C18" s="209">
        <v>8480</v>
      </c>
      <c r="D18" s="111">
        <v>927</v>
      </c>
      <c r="E18" s="110">
        <v>8754</v>
      </c>
      <c r="F18" s="112">
        <v>952</v>
      </c>
      <c r="G18" s="110">
        <v>8984</v>
      </c>
      <c r="H18" s="246">
        <v>979</v>
      </c>
      <c r="I18" s="110">
        <v>9231</v>
      </c>
      <c r="J18" s="246">
        <v>1015</v>
      </c>
      <c r="K18" s="110">
        <f>$I18-'Año 2012'!$I18</f>
        <v>1015</v>
      </c>
      <c r="L18" s="112">
        <f>$J18-'Año 2012'!$J18</f>
        <v>116</v>
      </c>
      <c r="M18" s="242"/>
    </row>
    <row r="19" spans="1:13" x14ac:dyDescent="0.2">
      <c r="A19" s="125">
        <v>15</v>
      </c>
      <c r="B19" s="135" t="s">
        <v>15</v>
      </c>
      <c r="C19" s="209">
        <v>20484</v>
      </c>
      <c r="D19" s="111">
        <v>1843</v>
      </c>
      <c r="E19" s="110">
        <v>21129</v>
      </c>
      <c r="F19" s="112">
        <v>1897</v>
      </c>
      <c r="G19" s="110">
        <v>21685</v>
      </c>
      <c r="H19" s="246">
        <v>1965</v>
      </c>
      <c r="I19" s="110">
        <v>22261</v>
      </c>
      <c r="J19" s="246">
        <v>2027</v>
      </c>
      <c r="K19" s="110">
        <f>$I19-'Año 2012'!$I19</f>
        <v>2374</v>
      </c>
      <c r="L19" s="112">
        <f>$J19-'Año 2012'!$J19</f>
        <v>234</v>
      </c>
      <c r="M19" s="242"/>
    </row>
    <row r="20" spans="1:13" x14ac:dyDescent="0.2">
      <c r="A20" s="125">
        <v>16</v>
      </c>
      <c r="B20" s="135" t="s">
        <v>16</v>
      </c>
      <c r="C20" s="209">
        <v>13010</v>
      </c>
      <c r="D20" s="111">
        <v>2019</v>
      </c>
      <c r="E20" s="110">
        <v>13337</v>
      </c>
      <c r="F20" s="112">
        <v>2098</v>
      </c>
      <c r="G20" s="110">
        <v>13603</v>
      </c>
      <c r="H20" s="246">
        <v>2150</v>
      </c>
      <c r="I20" s="110">
        <v>13926</v>
      </c>
      <c r="J20" s="246">
        <v>2202</v>
      </c>
      <c r="K20" s="110">
        <f>$I20-'Año 2012'!$I20</f>
        <v>1256</v>
      </c>
      <c r="L20" s="112">
        <f>$J20-'Año 2012'!$J20</f>
        <v>241</v>
      </c>
      <c r="M20" s="242"/>
    </row>
    <row r="21" spans="1:13" x14ac:dyDescent="0.2">
      <c r="A21" s="125">
        <v>17</v>
      </c>
      <c r="B21" s="135" t="s">
        <v>17</v>
      </c>
      <c r="C21" s="209">
        <v>12415</v>
      </c>
      <c r="D21" s="111">
        <v>2083</v>
      </c>
      <c r="E21" s="110">
        <v>12873</v>
      </c>
      <c r="F21" s="112">
        <v>2164</v>
      </c>
      <c r="G21" s="110">
        <v>13304</v>
      </c>
      <c r="H21" s="246">
        <v>2231</v>
      </c>
      <c r="I21" s="110">
        <v>13743</v>
      </c>
      <c r="J21" s="246">
        <v>2298</v>
      </c>
      <c r="K21" s="110">
        <f>$I21-'Año 2012'!$I21</f>
        <v>1775</v>
      </c>
      <c r="L21" s="112">
        <f>$J21-'Año 2012'!$J21</f>
        <v>275</v>
      </c>
      <c r="M21" s="242"/>
    </row>
    <row r="22" spans="1:13" s="150" customFormat="1" x14ac:dyDescent="0.2">
      <c r="A22" s="125">
        <v>18</v>
      </c>
      <c r="B22" s="135" t="s">
        <v>18</v>
      </c>
      <c r="C22" s="340" t="s">
        <v>58</v>
      </c>
      <c r="D22" s="112">
        <v>4469</v>
      </c>
      <c r="E22" s="340" t="s">
        <v>58</v>
      </c>
      <c r="F22" s="112">
        <v>4663</v>
      </c>
      <c r="G22" s="340" t="s">
        <v>58</v>
      </c>
      <c r="H22" s="112">
        <v>4924</v>
      </c>
      <c r="I22" s="340" t="s">
        <v>58</v>
      </c>
      <c r="J22" s="246">
        <v>5210</v>
      </c>
      <c r="K22" s="338">
        <v>19283</v>
      </c>
      <c r="L22" s="112">
        <f>$J22-'Año 2012'!$J22</f>
        <v>931</v>
      </c>
      <c r="M22" s="247"/>
    </row>
    <row r="23" spans="1:13" x14ac:dyDescent="0.2">
      <c r="A23" s="125">
        <v>19</v>
      </c>
      <c r="B23" s="135" t="s">
        <v>19</v>
      </c>
      <c r="C23" s="209">
        <v>2487104</v>
      </c>
      <c r="D23" s="111">
        <v>80409</v>
      </c>
      <c r="E23" s="110">
        <v>2571332</v>
      </c>
      <c r="F23" s="112">
        <v>83502</v>
      </c>
      <c r="G23" s="110">
        <v>2674567</v>
      </c>
      <c r="H23" s="246">
        <v>87956</v>
      </c>
      <c r="I23" s="110">
        <v>2735859</v>
      </c>
      <c r="J23" s="246">
        <v>89911</v>
      </c>
      <c r="K23" s="110">
        <f>$I23-'Año 2012'!$I23</f>
        <v>282289</v>
      </c>
      <c r="L23" s="112">
        <f>$J23-'Año 2012'!$J23</f>
        <v>10457</v>
      </c>
      <c r="M23" s="242"/>
    </row>
    <row r="24" spans="1:13" x14ac:dyDescent="0.2">
      <c r="A24" s="125">
        <v>20</v>
      </c>
      <c r="B24" s="135" t="s">
        <v>20</v>
      </c>
      <c r="C24" s="209">
        <v>182220</v>
      </c>
      <c r="D24" s="111">
        <v>706</v>
      </c>
      <c r="E24" s="110">
        <v>187982</v>
      </c>
      <c r="F24" s="112">
        <v>730</v>
      </c>
      <c r="G24" s="110">
        <v>195720</v>
      </c>
      <c r="H24" s="246">
        <v>759</v>
      </c>
      <c r="I24" s="110">
        <v>200972</v>
      </c>
      <c r="J24" s="246">
        <v>778</v>
      </c>
      <c r="K24" s="110">
        <f>$I24-'Año 2012'!$I24</f>
        <v>22501</v>
      </c>
      <c r="L24" s="112">
        <f>$J24-'Año 2012'!$J24</f>
        <v>87</v>
      </c>
      <c r="M24" s="242"/>
    </row>
    <row r="25" spans="1:13" x14ac:dyDescent="0.2">
      <c r="A25" s="125">
        <v>21</v>
      </c>
      <c r="B25" s="135" t="s">
        <v>21</v>
      </c>
      <c r="C25" s="209">
        <v>2258824</v>
      </c>
      <c r="D25" s="111">
        <v>161865</v>
      </c>
      <c r="E25" s="110">
        <v>2302420</v>
      </c>
      <c r="F25" s="112">
        <v>166207</v>
      </c>
      <c r="G25" s="110">
        <v>2343904</v>
      </c>
      <c r="H25" s="246">
        <v>171860</v>
      </c>
      <c r="I25" s="110">
        <v>2377628</v>
      </c>
      <c r="J25" s="246">
        <v>176743</v>
      </c>
      <c r="K25" s="110">
        <f>$I25-'Año 2012'!$I25</f>
        <v>152373</v>
      </c>
      <c r="L25" s="112">
        <f>$J25-'Año 2012'!$J25</f>
        <v>18228</v>
      </c>
      <c r="M25" s="242"/>
    </row>
    <row r="26" spans="1:13" x14ac:dyDescent="0.2">
      <c r="A26" s="125">
        <v>22</v>
      </c>
      <c r="B26" s="135" t="s">
        <v>22</v>
      </c>
      <c r="C26" s="209">
        <v>6283</v>
      </c>
      <c r="D26" s="111">
        <v>1584</v>
      </c>
      <c r="E26" s="110">
        <v>6418</v>
      </c>
      <c r="F26" s="112">
        <v>1622</v>
      </c>
      <c r="G26" s="110">
        <v>6879</v>
      </c>
      <c r="H26" s="246">
        <v>1667</v>
      </c>
      <c r="I26" s="110">
        <v>7410</v>
      </c>
      <c r="J26" s="246">
        <v>1717</v>
      </c>
      <c r="K26" s="110">
        <f>$I26-'Año 2012'!$I26</f>
        <v>1282</v>
      </c>
      <c r="L26" s="112">
        <f>$J26-'Año 2012'!$J26</f>
        <v>164</v>
      </c>
      <c r="M26" s="242"/>
    </row>
    <row r="27" spans="1:13" x14ac:dyDescent="0.2">
      <c r="A27" s="125">
        <v>23</v>
      </c>
      <c r="B27" s="135" t="s">
        <v>23</v>
      </c>
      <c r="C27" s="209">
        <v>654520</v>
      </c>
      <c r="D27" s="111">
        <v>91629</v>
      </c>
      <c r="E27" s="110">
        <v>688116</v>
      </c>
      <c r="F27" s="112">
        <v>94947</v>
      </c>
      <c r="G27" s="110">
        <v>714529</v>
      </c>
      <c r="H27" s="246">
        <v>98110</v>
      </c>
      <c r="I27" s="110">
        <v>738955</v>
      </c>
      <c r="J27" s="246">
        <v>100880</v>
      </c>
      <c r="K27" s="110">
        <f>$I27-'Año 2012'!$I27</f>
        <v>105934</v>
      </c>
      <c r="L27" s="112">
        <f>$J27-'Año 2012'!$J27</f>
        <v>12526</v>
      </c>
      <c r="M27" s="242"/>
    </row>
    <row r="28" spans="1:13" x14ac:dyDescent="0.2">
      <c r="A28" s="125">
        <v>24</v>
      </c>
      <c r="B28" s="135" t="s">
        <v>24</v>
      </c>
      <c r="C28" s="209">
        <v>158010</v>
      </c>
      <c r="D28" s="111">
        <v>4326</v>
      </c>
      <c r="E28" s="110">
        <v>163042</v>
      </c>
      <c r="F28" s="112">
        <v>4468</v>
      </c>
      <c r="G28" s="110">
        <v>167515</v>
      </c>
      <c r="H28" s="246">
        <v>4618</v>
      </c>
      <c r="I28" s="110">
        <v>172001</v>
      </c>
      <c r="J28" s="246">
        <v>4772</v>
      </c>
      <c r="K28" s="110">
        <f>$I28-'Año 2012'!$I28</f>
        <v>18719</v>
      </c>
      <c r="L28" s="244">
        <f>$J28-'Año 2012'!$J28</f>
        <v>589</v>
      </c>
      <c r="M28" s="245"/>
    </row>
    <row r="29" spans="1:13" x14ac:dyDescent="0.2">
      <c r="A29" s="125">
        <v>25</v>
      </c>
      <c r="B29" s="135" t="s">
        <v>25</v>
      </c>
      <c r="C29" s="209">
        <v>35501</v>
      </c>
      <c r="D29" s="111">
        <v>3927</v>
      </c>
      <c r="E29" s="110">
        <v>36922</v>
      </c>
      <c r="F29" s="112">
        <v>4040</v>
      </c>
      <c r="G29" s="110">
        <v>38116</v>
      </c>
      <c r="H29" s="246">
        <v>4163</v>
      </c>
      <c r="I29" s="110">
        <v>39563</v>
      </c>
      <c r="J29" s="246">
        <v>4311</v>
      </c>
      <c r="K29" s="110">
        <f>$I29-'Año 2012'!$I29</f>
        <v>5515</v>
      </c>
      <c r="L29" s="112">
        <f>$J29-'Año 2012'!$J29</f>
        <v>495</v>
      </c>
      <c r="M29" s="242"/>
    </row>
    <row r="30" spans="1:13" ht="25.5" x14ac:dyDescent="0.2">
      <c r="A30" s="125">
        <v>26</v>
      </c>
      <c r="B30" s="135" t="s">
        <v>170</v>
      </c>
      <c r="C30" s="209">
        <v>134912</v>
      </c>
      <c r="D30" s="111">
        <v>10347</v>
      </c>
      <c r="E30" s="110">
        <v>140594</v>
      </c>
      <c r="F30" s="112">
        <v>10767</v>
      </c>
      <c r="G30" s="110">
        <v>146044</v>
      </c>
      <c r="H30" s="246">
        <v>11256</v>
      </c>
      <c r="I30" s="110">
        <v>150932</v>
      </c>
      <c r="J30" s="246">
        <v>11695</v>
      </c>
      <c r="K30" s="110">
        <f>$I30-'Año 2012'!$I30</f>
        <v>21359</v>
      </c>
      <c r="L30" s="112">
        <f>$J30-'Año 2012'!$J30</f>
        <v>1703</v>
      </c>
      <c r="M30" s="247"/>
    </row>
    <row r="31" spans="1:13" x14ac:dyDescent="0.2">
      <c r="A31" s="125">
        <v>27</v>
      </c>
      <c r="B31" s="135" t="s">
        <v>27</v>
      </c>
      <c r="C31" s="209">
        <v>92517</v>
      </c>
      <c r="D31" s="111">
        <v>966</v>
      </c>
      <c r="E31" s="110">
        <v>96432</v>
      </c>
      <c r="F31" s="112">
        <v>995</v>
      </c>
      <c r="G31" s="110">
        <v>99793</v>
      </c>
      <c r="H31" s="246">
        <v>1022</v>
      </c>
      <c r="I31" s="110">
        <v>103093</v>
      </c>
      <c r="J31" s="246">
        <v>1050</v>
      </c>
      <c r="K31" s="110">
        <f>$I31-'Año 2012'!$I31</f>
        <v>14036</v>
      </c>
      <c r="L31" s="112">
        <f>$J31-'Año 2012'!$J31</f>
        <v>109</v>
      </c>
      <c r="M31" s="242"/>
    </row>
    <row r="32" spans="1:13" x14ac:dyDescent="0.2">
      <c r="A32" s="125">
        <v>28</v>
      </c>
      <c r="B32" s="135" t="s">
        <v>28</v>
      </c>
      <c r="C32" s="209">
        <v>25796</v>
      </c>
      <c r="D32" s="111">
        <v>3726</v>
      </c>
      <c r="E32" s="110">
        <v>26855</v>
      </c>
      <c r="F32" s="112">
        <v>3838</v>
      </c>
      <c r="G32" s="110">
        <v>27897</v>
      </c>
      <c r="H32" s="246">
        <v>3967</v>
      </c>
      <c r="I32" s="110">
        <v>28869</v>
      </c>
      <c r="J32" s="246">
        <v>4085</v>
      </c>
      <c r="K32" s="110">
        <f>$I32-'Año 2012'!$I32</f>
        <v>4117</v>
      </c>
      <c r="L32" s="112">
        <f>$J32-'Año 2012'!$J32</f>
        <v>461</v>
      </c>
      <c r="M32" s="242"/>
    </row>
    <row r="33" spans="1:13" x14ac:dyDescent="0.2">
      <c r="A33" s="125">
        <v>29</v>
      </c>
      <c r="B33" s="135" t="s">
        <v>29</v>
      </c>
      <c r="C33" s="209">
        <v>867746</v>
      </c>
      <c r="D33" s="111">
        <v>8093</v>
      </c>
      <c r="E33" s="110">
        <v>906652</v>
      </c>
      <c r="F33" s="112">
        <v>8555</v>
      </c>
      <c r="G33" s="110">
        <v>940922</v>
      </c>
      <c r="H33" s="246">
        <v>8962</v>
      </c>
      <c r="I33" s="110">
        <v>977428</v>
      </c>
      <c r="J33" s="246">
        <v>9500</v>
      </c>
      <c r="K33" s="110">
        <f>$I33-'Año 2012'!$I33</f>
        <v>146593</v>
      </c>
      <c r="L33" s="112">
        <f>$J33-'Año 2012'!$J33</f>
        <v>1817</v>
      </c>
      <c r="M33" s="242"/>
    </row>
    <row r="34" spans="1:13" x14ac:dyDescent="0.2">
      <c r="A34" s="125">
        <v>30</v>
      </c>
      <c r="B34" s="135" t="s">
        <v>30</v>
      </c>
      <c r="C34" s="209">
        <v>63589</v>
      </c>
      <c r="D34" s="111">
        <v>3413</v>
      </c>
      <c r="E34" s="110">
        <v>66001</v>
      </c>
      <c r="F34" s="112">
        <v>3528</v>
      </c>
      <c r="G34" s="110">
        <v>67982</v>
      </c>
      <c r="H34" s="246">
        <v>3639</v>
      </c>
      <c r="I34" s="110">
        <v>69965</v>
      </c>
      <c r="J34" s="246">
        <v>3770</v>
      </c>
      <c r="K34" s="110">
        <f>$I34-'Año 2012'!$I34</f>
        <v>8761</v>
      </c>
      <c r="L34" s="112">
        <f>$J34-'Año 2012'!$J34</f>
        <v>457</v>
      </c>
      <c r="M34" s="242"/>
    </row>
    <row r="35" spans="1:13" x14ac:dyDescent="0.2">
      <c r="A35" s="125">
        <v>31</v>
      </c>
      <c r="B35" s="135" t="s">
        <v>31</v>
      </c>
      <c r="C35" s="209">
        <v>171953</v>
      </c>
      <c r="D35" s="111">
        <v>3540</v>
      </c>
      <c r="E35" s="110">
        <v>179553</v>
      </c>
      <c r="F35" s="112">
        <v>3698</v>
      </c>
      <c r="G35" s="110">
        <v>187582</v>
      </c>
      <c r="H35" s="246">
        <v>3828</v>
      </c>
      <c r="I35" s="110">
        <v>196713</v>
      </c>
      <c r="J35" s="246">
        <v>3974</v>
      </c>
      <c r="K35" s="110">
        <f>$I35-'Año 2012'!$I35</f>
        <v>31838</v>
      </c>
      <c r="L35" s="112">
        <f>$J35-'Año 2012'!$J35</f>
        <v>557</v>
      </c>
      <c r="M35" s="242"/>
    </row>
    <row r="36" spans="1:13" x14ac:dyDescent="0.2">
      <c r="A36" s="125">
        <v>32</v>
      </c>
      <c r="B36" s="135" t="s">
        <v>32</v>
      </c>
      <c r="C36" s="209">
        <v>13732</v>
      </c>
      <c r="D36" s="111">
        <v>1200</v>
      </c>
      <c r="E36" s="110">
        <v>14333</v>
      </c>
      <c r="F36" s="112">
        <v>1248</v>
      </c>
      <c r="G36" s="110">
        <v>14841</v>
      </c>
      <c r="H36" s="246">
        <v>1295</v>
      </c>
      <c r="I36" s="110">
        <v>15359</v>
      </c>
      <c r="J36" s="246">
        <v>1337</v>
      </c>
      <c r="K36" s="110">
        <f>$I36-'Año 2012'!$I36</f>
        <v>2232</v>
      </c>
      <c r="L36" s="112">
        <f>$J36-'Año 2012'!$J36</f>
        <v>181</v>
      </c>
      <c r="M36" s="242"/>
    </row>
    <row r="37" spans="1:13" x14ac:dyDescent="0.2">
      <c r="A37" s="125">
        <v>33</v>
      </c>
      <c r="B37" s="135" t="s">
        <v>33</v>
      </c>
      <c r="C37" s="209">
        <v>3534</v>
      </c>
      <c r="D37" s="111">
        <v>232</v>
      </c>
      <c r="E37" s="110">
        <v>3674</v>
      </c>
      <c r="F37" s="112">
        <v>237</v>
      </c>
      <c r="G37" s="110">
        <v>3780</v>
      </c>
      <c r="H37" s="246">
        <v>247</v>
      </c>
      <c r="I37" s="110">
        <v>3949</v>
      </c>
      <c r="J37" s="246">
        <v>257</v>
      </c>
      <c r="K37" s="110">
        <f>$I37-'Año 2012'!$I37</f>
        <v>536</v>
      </c>
      <c r="L37" s="112">
        <f>$J37-'Año 2012'!$J37</f>
        <v>28</v>
      </c>
      <c r="M37" s="242"/>
    </row>
    <row r="38" spans="1:13" x14ac:dyDescent="0.2">
      <c r="A38" s="125">
        <v>34</v>
      </c>
      <c r="B38" s="135" t="s">
        <v>34</v>
      </c>
      <c r="C38" s="209">
        <v>850056</v>
      </c>
      <c r="D38" s="111">
        <v>150928</v>
      </c>
      <c r="E38" s="110">
        <v>869171</v>
      </c>
      <c r="F38" s="112">
        <v>155619</v>
      </c>
      <c r="G38" s="110">
        <v>886856</v>
      </c>
      <c r="H38" s="246">
        <v>160738</v>
      </c>
      <c r="I38" s="110">
        <v>902588</v>
      </c>
      <c r="J38" s="246">
        <v>165696</v>
      </c>
      <c r="K38" s="110">
        <f>$I38-'Año 2012'!$I38</f>
        <v>70849</v>
      </c>
      <c r="L38" s="112">
        <f>$J38-'Año 2012'!$J38</f>
        <v>18754</v>
      </c>
      <c r="M38" s="242"/>
    </row>
    <row r="39" spans="1:13" ht="14.25" customHeight="1" x14ac:dyDescent="0.2">
      <c r="A39" s="125">
        <v>35</v>
      </c>
      <c r="B39" s="135" t="s">
        <v>35</v>
      </c>
      <c r="C39" s="209">
        <v>30214</v>
      </c>
      <c r="D39" s="111">
        <v>1967</v>
      </c>
      <c r="E39" s="110">
        <v>31482</v>
      </c>
      <c r="F39" s="112">
        <v>2050</v>
      </c>
      <c r="G39" s="110">
        <v>33916</v>
      </c>
      <c r="H39" s="246">
        <v>2252</v>
      </c>
      <c r="I39" s="110">
        <v>37050</v>
      </c>
      <c r="J39" s="246">
        <v>2594</v>
      </c>
      <c r="K39" s="110">
        <f>$I39-'Año 2012'!$I39</f>
        <v>7925</v>
      </c>
      <c r="L39" s="112">
        <f>$J39-'Año 2012'!$J39</f>
        <v>676</v>
      </c>
      <c r="M39" s="247"/>
    </row>
    <row r="40" spans="1:13" x14ac:dyDescent="0.2">
      <c r="A40" s="125">
        <v>36</v>
      </c>
      <c r="B40" s="135" t="s">
        <v>36</v>
      </c>
      <c r="C40" s="209">
        <v>303928</v>
      </c>
      <c r="D40" s="111">
        <v>1024</v>
      </c>
      <c r="E40" s="110">
        <v>317281</v>
      </c>
      <c r="F40" s="112">
        <v>1086</v>
      </c>
      <c r="G40" s="110">
        <v>329811</v>
      </c>
      <c r="H40" s="246">
        <v>1134</v>
      </c>
      <c r="I40" s="110">
        <v>342219</v>
      </c>
      <c r="J40" s="246">
        <v>1198</v>
      </c>
      <c r="K40" s="110">
        <f>$I40-'Año 2012'!$I40</f>
        <v>50799</v>
      </c>
      <c r="L40" s="112">
        <f>$J40-'Año 2012'!$J40</f>
        <v>216</v>
      </c>
      <c r="M40" s="242"/>
    </row>
    <row r="41" spans="1:13" ht="12.75" customHeight="1" x14ac:dyDescent="0.2">
      <c r="A41" s="125">
        <v>37</v>
      </c>
      <c r="B41" s="135" t="s">
        <v>37</v>
      </c>
      <c r="C41" s="209">
        <v>125571</v>
      </c>
      <c r="D41" s="111">
        <v>5258</v>
      </c>
      <c r="E41" s="110">
        <v>131847</v>
      </c>
      <c r="F41" s="112">
        <v>5522</v>
      </c>
      <c r="G41" s="110">
        <v>138028</v>
      </c>
      <c r="H41" s="246">
        <v>5756</v>
      </c>
      <c r="I41" s="110">
        <v>144052</v>
      </c>
      <c r="J41" s="246">
        <v>6013</v>
      </c>
      <c r="K41" s="110">
        <f>$I41-'Año 2012'!$I41</f>
        <v>24866</v>
      </c>
      <c r="L41" s="112">
        <f>$J41-'Año 2012'!$J41</f>
        <v>1008</v>
      </c>
      <c r="M41" s="247"/>
    </row>
    <row r="42" spans="1:13" ht="25.5" x14ac:dyDescent="0.2">
      <c r="A42" s="125">
        <v>38</v>
      </c>
      <c r="B42" s="135" t="s">
        <v>38</v>
      </c>
      <c r="C42" s="209">
        <v>158960</v>
      </c>
      <c r="D42" s="111">
        <v>5448</v>
      </c>
      <c r="E42" s="110">
        <v>162991</v>
      </c>
      <c r="F42" s="112">
        <v>5631</v>
      </c>
      <c r="G42" s="110">
        <v>167210</v>
      </c>
      <c r="H42" s="246">
        <v>5855</v>
      </c>
      <c r="I42" s="110">
        <v>170759</v>
      </c>
      <c r="J42" s="246">
        <v>6025</v>
      </c>
      <c r="K42" s="110">
        <f>$I42-'Año 2012'!$I42</f>
        <v>15058</v>
      </c>
      <c r="L42" s="112">
        <f>$J42-'Año 2012'!$J42</f>
        <v>710</v>
      </c>
      <c r="M42" s="247"/>
    </row>
    <row r="43" spans="1:13" x14ac:dyDescent="0.2">
      <c r="A43" s="125">
        <v>39</v>
      </c>
      <c r="B43" s="135" t="s">
        <v>39</v>
      </c>
      <c r="C43" s="209">
        <v>185388</v>
      </c>
      <c r="D43" s="111">
        <v>26102</v>
      </c>
      <c r="E43" s="110">
        <v>192091</v>
      </c>
      <c r="F43" s="112">
        <v>27389</v>
      </c>
      <c r="G43" s="110">
        <v>199289</v>
      </c>
      <c r="H43" s="246">
        <v>28606</v>
      </c>
      <c r="I43" s="110">
        <v>205376</v>
      </c>
      <c r="J43" s="246">
        <v>29716</v>
      </c>
      <c r="K43" s="110">
        <f>$I43-'Año 2012'!$I43</f>
        <v>24115</v>
      </c>
      <c r="L43" s="112">
        <f>$J43-'Año 2012'!$J43</f>
        <v>4291</v>
      </c>
      <c r="M43" s="242"/>
    </row>
    <row r="44" spans="1:13" x14ac:dyDescent="0.2">
      <c r="A44" s="125">
        <v>40</v>
      </c>
      <c r="B44" s="135" t="s">
        <v>40</v>
      </c>
      <c r="C44" s="209">
        <v>17867</v>
      </c>
      <c r="D44" s="111">
        <v>1817</v>
      </c>
      <c r="E44" s="110">
        <v>18517</v>
      </c>
      <c r="F44" s="112">
        <v>1898</v>
      </c>
      <c r="G44" s="110">
        <v>19147</v>
      </c>
      <c r="H44" s="246">
        <v>1973</v>
      </c>
      <c r="I44" s="110">
        <v>19795</v>
      </c>
      <c r="J44" s="246">
        <v>2055</v>
      </c>
      <c r="K44" s="110">
        <f>$I44-'Año 2012'!$I44</f>
        <v>2615</v>
      </c>
      <c r="L44" s="112">
        <f>$J44-'Año 2012'!$J44</f>
        <v>298</v>
      </c>
      <c r="M44" s="242"/>
    </row>
    <row r="45" spans="1:13" ht="25.5" x14ac:dyDescent="0.2">
      <c r="A45" s="125">
        <v>41</v>
      </c>
      <c r="B45" s="135" t="s">
        <v>41</v>
      </c>
      <c r="C45" s="209">
        <v>304710</v>
      </c>
      <c r="D45" s="111">
        <v>9117</v>
      </c>
      <c r="E45" s="110">
        <v>320598</v>
      </c>
      <c r="F45" s="112">
        <v>9684</v>
      </c>
      <c r="G45" s="110">
        <v>335209</v>
      </c>
      <c r="H45" s="246">
        <v>10229</v>
      </c>
      <c r="I45" s="110">
        <v>350049</v>
      </c>
      <c r="J45" s="246">
        <v>10862</v>
      </c>
      <c r="K45" s="110">
        <f>$I45-'Año 2012'!$I45</f>
        <v>60684</v>
      </c>
      <c r="L45" s="112">
        <f>$J45-'Año 2012'!$J45</f>
        <v>2180</v>
      </c>
      <c r="M45" s="247"/>
    </row>
    <row r="46" spans="1:13" ht="25.5" x14ac:dyDescent="0.2">
      <c r="A46" s="125">
        <v>42</v>
      </c>
      <c r="B46" s="135" t="s">
        <v>42</v>
      </c>
      <c r="C46" s="209">
        <v>4328</v>
      </c>
      <c r="D46" s="111">
        <v>500</v>
      </c>
      <c r="E46" s="110">
        <v>4517</v>
      </c>
      <c r="F46" s="112">
        <v>516</v>
      </c>
      <c r="G46" s="110">
        <v>4712</v>
      </c>
      <c r="H46" s="246">
        <v>536</v>
      </c>
      <c r="I46" s="110">
        <v>4882</v>
      </c>
      <c r="J46" s="246">
        <v>558</v>
      </c>
      <c r="K46" s="110">
        <f>$I46-'Año 2012'!$I46</f>
        <v>744</v>
      </c>
      <c r="L46" s="112">
        <f>$J46-'Año 2012'!$J46</f>
        <v>80</v>
      </c>
      <c r="M46" s="247"/>
    </row>
    <row r="47" spans="1:13" ht="25.5" x14ac:dyDescent="0.2">
      <c r="A47" s="125">
        <v>43</v>
      </c>
      <c r="B47" s="135" t="s">
        <v>169</v>
      </c>
      <c r="C47" s="209">
        <v>6272</v>
      </c>
      <c r="D47" s="111">
        <v>989</v>
      </c>
      <c r="E47" s="110">
        <v>6590</v>
      </c>
      <c r="F47" s="112">
        <v>1050</v>
      </c>
      <c r="G47" s="110">
        <v>6909</v>
      </c>
      <c r="H47" s="246">
        <v>1098</v>
      </c>
      <c r="I47" s="110">
        <v>7319</v>
      </c>
      <c r="J47" s="246">
        <v>1172</v>
      </c>
      <c r="K47" s="110">
        <f>$I47-'Año 2012'!$I47</f>
        <v>1353</v>
      </c>
      <c r="L47" s="112">
        <f>$J47-'Año 2012'!$J47</f>
        <v>225</v>
      </c>
      <c r="M47" s="247"/>
    </row>
    <row r="48" spans="1:13" x14ac:dyDescent="0.2">
      <c r="A48" s="125">
        <v>44</v>
      </c>
      <c r="B48" s="135" t="s">
        <v>172</v>
      </c>
      <c r="C48" s="209">
        <v>16336</v>
      </c>
      <c r="D48" s="111">
        <v>7565</v>
      </c>
      <c r="E48" s="110">
        <v>17120</v>
      </c>
      <c r="F48" s="112">
        <v>7897</v>
      </c>
      <c r="G48" s="110">
        <v>17831</v>
      </c>
      <c r="H48" s="246">
        <v>8252</v>
      </c>
      <c r="I48" s="110">
        <v>18477</v>
      </c>
      <c r="J48" s="246">
        <v>8576</v>
      </c>
      <c r="K48" s="110">
        <f>$I48-'Año 2012'!$I48</f>
        <v>2838</v>
      </c>
      <c r="L48" s="112">
        <f>$J48-'Año 2012'!$J48</f>
        <v>1312</v>
      </c>
      <c r="M48" s="242"/>
    </row>
    <row r="49" spans="1:13" x14ac:dyDescent="0.2">
      <c r="A49" s="125">
        <v>45</v>
      </c>
      <c r="B49" s="135" t="s">
        <v>43</v>
      </c>
      <c r="C49" s="209">
        <v>5180</v>
      </c>
      <c r="D49" s="111">
        <v>734</v>
      </c>
      <c r="E49" s="110">
        <v>5417</v>
      </c>
      <c r="F49" s="112">
        <v>763</v>
      </c>
      <c r="G49" s="110">
        <v>5649</v>
      </c>
      <c r="H49" s="246">
        <v>794</v>
      </c>
      <c r="I49" s="110">
        <v>5866</v>
      </c>
      <c r="J49" s="246">
        <v>832</v>
      </c>
      <c r="K49" s="110">
        <f>$I49-'Año 2012'!$I49</f>
        <v>905</v>
      </c>
      <c r="L49" s="112">
        <f>$J49-'Año 2012'!$J49</f>
        <v>122</v>
      </c>
      <c r="M49" s="242"/>
    </row>
    <row r="50" spans="1:13" x14ac:dyDescent="0.2">
      <c r="A50" s="125">
        <v>46</v>
      </c>
      <c r="B50" s="135" t="s">
        <v>44</v>
      </c>
      <c r="C50" s="209">
        <v>2663443</v>
      </c>
      <c r="D50" s="111">
        <v>56068</v>
      </c>
      <c r="E50" s="110">
        <v>2763385</v>
      </c>
      <c r="F50" s="112">
        <v>57494</v>
      </c>
      <c r="G50" s="110">
        <v>2854851</v>
      </c>
      <c r="H50" s="246">
        <v>58881</v>
      </c>
      <c r="I50" s="110">
        <v>2938903</v>
      </c>
      <c r="J50" s="246">
        <v>60216</v>
      </c>
      <c r="K50" s="110">
        <f>$I50-'Año 2012'!$I50</f>
        <v>371463</v>
      </c>
      <c r="L50" s="112">
        <f>$J50-'Año 2012'!$J50</f>
        <v>5361</v>
      </c>
      <c r="M50" s="242"/>
    </row>
    <row r="51" spans="1:13" x14ac:dyDescent="0.2">
      <c r="A51" s="125">
        <v>47</v>
      </c>
      <c r="B51" s="135" t="s">
        <v>45</v>
      </c>
      <c r="C51" s="209">
        <v>167977</v>
      </c>
      <c r="D51" s="111">
        <v>5322</v>
      </c>
      <c r="E51" s="110">
        <v>178373</v>
      </c>
      <c r="F51" s="112">
        <v>5673</v>
      </c>
      <c r="G51" s="110">
        <v>187675</v>
      </c>
      <c r="H51" s="246">
        <v>6052</v>
      </c>
      <c r="I51" s="110">
        <v>197593</v>
      </c>
      <c r="J51" s="246">
        <v>6355</v>
      </c>
      <c r="K51" s="110">
        <f>$I51-'Año 2012'!$I51</f>
        <v>37129</v>
      </c>
      <c r="L51" s="112">
        <f>$J51-'Año 2012'!$J51</f>
        <v>1348</v>
      </c>
      <c r="M51" s="242"/>
    </row>
    <row r="52" spans="1:13" x14ac:dyDescent="0.2">
      <c r="A52" s="125">
        <v>48</v>
      </c>
      <c r="B52" s="135" t="s">
        <v>46</v>
      </c>
      <c r="C52" s="209">
        <v>8481</v>
      </c>
      <c r="D52" s="111">
        <v>593</v>
      </c>
      <c r="E52" s="110">
        <v>8897</v>
      </c>
      <c r="F52" s="112">
        <v>613</v>
      </c>
      <c r="G52" s="110">
        <v>9283</v>
      </c>
      <c r="H52" s="246">
        <v>642</v>
      </c>
      <c r="I52" s="110">
        <v>9675</v>
      </c>
      <c r="J52" s="246">
        <v>667</v>
      </c>
      <c r="K52" s="110">
        <f>$I52-'Año 2012'!$I52</f>
        <v>1619</v>
      </c>
      <c r="L52" s="112">
        <f>$J52-'Año 2012'!$J52</f>
        <v>88</v>
      </c>
      <c r="M52" s="242"/>
    </row>
    <row r="53" spans="1:13" ht="25.5" x14ac:dyDescent="0.2">
      <c r="A53" s="125">
        <v>49</v>
      </c>
      <c r="B53" s="135" t="s">
        <v>47</v>
      </c>
      <c r="C53" s="209">
        <v>65837</v>
      </c>
      <c r="D53" s="111">
        <v>1072</v>
      </c>
      <c r="E53" s="110">
        <v>69355</v>
      </c>
      <c r="F53" s="112">
        <v>1129</v>
      </c>
      <c r="G53" s="110">
        <v>72604</v>
      </c>
      <c r="H53" s="246">
        <v>1169</v>
      </c>
      <c r="I53" s="110">
        <v>76887</v>
      </c>
      <c r="J53" s="246">
        <v>1227</v>
      </c>
      <c r="K53" s="110">
        <f>$I53-'Año 2012'!$I53</f>
        <v>14804</v>
      </c>
      <c r="L53" s="112">
        <f>$J53-'Año 2012'!$J53</f>
        <v>204</v>
      </c>
      <c r="M53" s="247"/>
    </row>
    <row r="54" spans="1:13" x14ac:dyDescent="0.2">
      <c r="A54" s="125">
        <v>50</v>
      </c>
      <c r="B54" s="135" t="s">
        <v>48</v>
      </c>
      <c r="C54" s="209">
        <v>100651</v>
      </c>
      <c r="D54" s="111">
        <v>463</v>
      </c>
      <c r="E54" s="110">
        <v>105632</v>
      </c>
      <c r="F54" s="112">
        <v>485</v>
      </c>
      <c r="G54" s="110">
        <v>109912</v>
      </c>
      <c r="H54" s="246">
        <v>511</v>
      </c>
      <c r="I54" s="110">
        <v>114537</v>
      </c>
      <c r="J54" s="246">
        <v>535</v>
      </c>
      <c r="K54" s="110">
        <f>$I54-'Año 2012'!$I54</f>
        <v>18820</v>
      </c>
      <c r="L54" s="112">
        <f>$J54-'Año 2012'!$J54</f>
        <v>83</v>
      </c>
      <c r="M54" s="242"/>
    </row>
    <row r="55" spans="1:13" x14ac:dyDescent="0.2">
      <c r="A55" s="125">
        <v>51</v>
      </c>
      <c r="B55" s="135" t="s">
        <v>171</v>
      </c>
      <c r="C55" s="209">
        <v>492</v>
      </c>
      <c r="D55" s="111">
        <v>83</v>
      </c>
      <c r="E55" s="110">
        <v>493</v>
      </c>
      <c r="F55" s="112">
        <v>86</v>
      </c>
      <c r="G55" s="110">
        <v>500</v>
      </c>
      <c r="H55" s="246">
        <v>86</v>
      </c>
      <c r="I55" s="110">
        <v>511</v>
      </c>
      <c r="J55" s="246">
        <v>90</v>
      </c>
      <c r="K55" s="110">
        <f>$I55-'Año 2012'!$I55</f>
        <v>25</v>
      </c>
      <c r="L55" s="112">
        <f>$J55-'Año 2012'!$J55</f>
        <v>8</v>
      </c>
      <c r="M55" s="242"/>
    </row>
    <row r="56" spans="1:13" x14ac:dyDescent="0.2">
      <c r="A56" s="125">
        <v>52</v>
      </c>
      <c r="B56" s="135" t="s">
        <v>49</v>
      </c>
      <c r="C56" s="209">
        <v>37806</v>
      </c>
      <c r="D56" s="111">
        <v>6516</v>
      </c>
      <c r="E56" s="110">
        <v>38777</v>
      </c>
      <c r="F56" s="112">
        <v>6731</v>
      </c>
      <c r="G56" s="110">
        <v>39786</v>
      </c>
      <c r="H56" s="246">
        <v>6988</v>
      </c>
      <c r="I56" s="110">
        <v>40857</v>
      </c>
      <c r="J56" s="246">
        <v>7282</v>
      </c>
      <c r="K56" s="110">
        <f>$I56-'Año 2012'!$I56</f>
        <v>4142</v>
      </c>
      <c r="L56" s="112">
        <f>$J56-'Año 2012'!$J56</f>
        <v>952</v>
      </c>
      <c r="M56" s="242"/>
    </row>
    <row r="57" spans="1:13" ht="25.5" x14ac:dyDescent="0.2">
      <c r="A57" s="125">
        <v>53</v>
      </c>
      <c r="B57" s="135" t="s">
        <v>50</v>
      </c>
      <c r="C57" s="209">
        <v>11445</v>
      </c>
      <c r="D57" s="111">
        <v>580</v>
      </c>
      <c r="E57" s="110">
        <v>12133</v>
      </c>
      <c r="F57" s="112">
        <v>596</v>
      </c>
      <c r="G57" s="110">
        <v>12809</v>
      </c>
      <c r="H57" s="246">
        <v>627</v>
      </c>
      <c r="I57" s="110">
        <v>13413</v>
      </c>
      <c r="J57" s="246">
        <v>651</v>
      </c>
      <c r="K57" s="110">
        <f>$I57-'Año 2012'!$I57</f>
        <v>2367</v>
      </c>
      <c r="L57" s="112">
        <f>$J57-'Año 2012'!$J57</f>
        <v>86</v>
      </c>
      <c r="M57" s="247"/>
    </row>
    <row r="58" spans="1:13" x14ac:dyDescent="0.2">
      <c r="A58" s="125">
        <v>54</v>
      </c>
      <c r="B58" s="135" t="s">
        <v>51</v>
      </c>
      <c r="C58" s="209">
        <v>363055</v>
      </c>
      <c r="D58" s="111">
        <v>986</v>
      </c>
      <c r="E58" s="110">
        <v>378343</v>
      </c>
      <c r="F58" s="112">
        <v>1030</v>
      </c>
      <c r="G58" s="110">
        <v>392532</v>
      </c>
      <c r="H58" s="246">
        <v>1068</v>
      </c>
      <c r="I58" s="110">
        <v>406888</v>
      </c>
      <c r="J58" s="246">
        <v>1113</v>
      </c>
      <c r="K58" s="110">
        <f>$I58-'Año 2012'!$I58</f>
        <v>58467</v>
      </c>
      <c r="L58" s="112">
        <f>$J58-'Año 2012'!$J58</f>
        <v>182</v>
      </c>
      <c r="M58" s="242"/>
    </row>
    <row r="59" spans="1:13" x14ac:dyDescent="0.2">
      <c r="A59" s="125">
        <v>55</v>
      </c>
      <c r="B59" s="135" t="s">
        <v>52</v>
      </c>
      <c r="C59" s="209">
        <v>4782</v>
      </c>
      <c r="D59" s="111">
        <v>282</v>
      </c>
      <c r="E59" s="110">
        <v>4987</v>
      </c>
      <c r="F59" s="112">
        <v>294</v>
      </c>
      <c r="G59" s="110">
        <v>5240</v>
      </c>
      <c r="H59" s="246">
        <v>307</v>
      </c>
      <c r="I59" s="110">
        <v>5463</v>
      </c>
      <c r="J59" s="246">
        <v>323</v>
      </c>
      <c r="K59" s="110">
        <f>$I59-'Año 2012'!$I59</f>
        <v>870</v>
      </c>
      <c r="L59" s="112">
        <f>$J59-'Año 2012'!$J59</f>
        <v>49</v>
      </c>
      <c r="M59" s="242"/>
    </row>
    <row r="60" spans="1:13" ht="17.25" customHeight="1" x14ac:dyDescent="0.2">
      <c r="A60" s="125">
        <v>56</v>
      </c>
      <c r="B60" s="135" t="s">
        <v>53</v>
      </c>
      <c r="C60" s="209">
        <v>133473</v>
      </c>
      <c r="D60" s="111">
        <v>7584</v>
      </c>
      <c r="E60" s="110">
        <v>140045</v>
      </c>
      <c r="F60" s="112">
        <v>7935</v>
      </c>
      <c r="G60" s="110">
        <v>146180</v>
      </c>
      <c r="H60" s="246">
        <v>8286</v>
      </c>
      <c r="I60" s="110">
        <v>152636</v>
      </c>
      <c r="J60" s="246">
        <v>8612</v>
      </c>
      <c r="K60" s="110">
        <f>$I60-'Año 2012'!$I60</f>
        <v>25383</v>
      </c>
      <c r="L60" s="112">
        <f>$J60-'Año 2012'!$J60</f>
        <v>1326</v>
      </c>
      <c r="M60" s="247"/>
    </row>
    <row r="61" spans="1:13" ht="17.25" customHeight="1" x14ac:dyDescent="0.2">
      <c r="A61" s="125">
        <v>57</v>
      </c>
      <c r="B61" s="135" t="s">
        <v>196</v>
      </c>
      <c r="C61" s="215">
        <v>5145</v>
      </c>
      <c r="D61" s="217">
        <v>913</v>
      </c>
      <c r="E61" s="110">
        <v>5662</v>
      </c>
      <c r="F61" s="216">
        <v>924</v>
      </c>
      <c r="G61" s="218">
        <v>6137</v>
      </c>
      <c r="H61" s="249">
        <v>941</v>
      </c>
      <c r="I61" s="218">
        <v>6688</v>
      </c>
      <c r="J61" s="249">
        <v>965</v>
      </c>
      <c r="K61" s="218">
        <f>$I61-'Año 2012'!$I61</f>
        <v>2029</v>
      </c>
      <c r="L61" s="216">
        <f>$J61-'Año 2012'!$J61</f>
        <v>80</v>
      </c>
      <c r="M61" s="247"/>
    </row>
    <row r="62" spans="1:13" ht="17.25" customHeight="1" x14ac:dyDescent="0.2">
      <c r="A62" s="125">
        <v>58</v>
      </c>
      <c r="B62" s="135" t="s">
        <v>273</v>
      </c>
      <c r="C62" s="215">
        <v>1760</v>
      </c>
      <c r="D62" s="217">
        <v>510</v>
      </c>
      <c r="E62" s="218">
        <v>1937</v>
      </c>
      <c r="F62" s="216">
        <v>525</v>
      </c>
      <c r="G62" s="218">
        <v>2082</v>
      </c>
      <c r="H62" s="249">
        <v>550</v>
      </c>
      <c r="I62" s="218">
        <v>2238</v>
      </c>
      <c r="J62" s="249">
        <v>575</v>
      </c>
      <c r="K62" s="218">
        <f>$I62-'Año 2012'!$I62</f>
        <v>640</v>
      </c>
      <c r="L62" s="216">
        <f>$J62-'Año 2012'!$J62</f>
        <v>82</v>
      </c>
      <c r="M62" s="247"/>
    </row>
    <row r="63" spans="1:13" ht="17.25" customHeight="1" x14ac:dyDescent="0.2">
      <c r="A63" s="125">
        <v>59</v>
      </c>
      <c r="B63" s="135" t="s">
        <v>275</v>
      </c>
      <c r="C63" s="215">
        <v>4654</v>
      </c>
      <c r="D63" s="217">
        <v>1119</v>
      </c>
      <c r="E63" s="218">
        <v>5063</v>
      </c>
      <c r="F63" s="216">
        <v>1131</v>
      </c>
      <c r="G63" s="218">
        <v>5484</v>
      </c>
      <c r="H63" s="249">
        <v>1149</v>
      </c>
      <c r="I63" s="218">
        <v>5967</v>
      </c>
      <c r="J63" s="249">
        <v>1173</v>
      </c>
      <c r="K63" s="218">
        <f>$I63-'Año 2012'!$I63</f>
        <v>1791</v>
      </c>
      <c r="L63" s="216">
        <f>$J63-'Año 2012'!$J63</f>
        <v>81</v>
      </c>
      <c r="M63" s="247"/>
    </row>
    <row r="64" spans="1:13" ht="17.25" customHeight="1" x14ac:dyDescent="0.2">
      <c r="A64" s="125">
        <v>60</v>
      </c>
      <c r="B64" s="135" t="s">
        <v>283</v>
      </c>
      <c r="C64" s="215">
        <v>18340</v>
      </c>
      <c r="D64" s="217">
        <v>1696</v>
      </c>
      <c r="E64" s="218">
        <v>20115</v>
      </c>
      <c r="F64" s="216">
        <v>1806</v>
      </c>
      <c r="G64" s="218">
        <v>21706</v>
      </c>
      <c r="H64" s="249">
        <v>1976</v>
      </c>
      <c r="I64" s="218">
        <v>23352</v>
      </c>
      <c r="J64" s="249">
        <v>2172</v>
      </c>
      <c r="K64" s="218">
        <f>$I64-'Año 2012'!$I64</f>
        <v>7718</v>
      </c>
      <c r="L64" s="216">
        <f>$J64-'Año 2012'!$J64</f>
        <v>556</v>
      </c>
      <c r="M64" s="247"/>
    </row>
    <row r="65" spans="1:13" ht="17.25" customHeight="1" x14ac:dyDescent="0.2">
      <c r="A65" s="125">
        <v>61</v>
      </c>
      <c r="B65" s="135" t="s">
        <v>279</v>
      </c>
      <c r="C65" s="215">
        <v>79933</v>
      </c>
      <c r="D65" s="217">
        <v>12568</v>
      </c>
      <c r="E65" s="218">
        <v>87578</v>
      </c>
      <c r="F65" s="216">
        <v>13657</v>
      </c>
      <c r="G65" s="218">
        <v>94039</v>
      </c>
      <c r="H65" s="249">
        <v>14632</v>
      </c>
      <c r="I65" s="218">
        <v>99300</v>
      </c>
      <c r="J65" s="249">
        <v>15585</v>
      </c>
      <c r="K65" s="218">
        <f>$I65-'Año 2012'!$I65</f>
        <v>30120</v>
      </c>
      <c r="L65" s="216">
        <f>$J65-'Año 2012'!$J65</f>
        <v>3856</v>
      </c>
      <c r="M65" s="247"/>
    </row>
    <row r="66" spans="1:13" ht="17.25" customHeight="1" x14ac:dyDescent="0.2">
      <c r="A66" s="125">
        <v>62</v>
      </c>
      <c r="B66" s="135" t="s">
        <v>282</v>
      </c>
      <c r="C66" s="215">
        <v>12487</v>
      </c>
      <c r="D66" s="217">
        <v>1795</v>
      </c>
      <c r="E66" s="218">
        <v>13870</v>
      </c>
      <c r="F66" s="216">
        <v>1869</v>
      </c>
      <c r="G66" s="218">
        <v>14711</v>
      </c>
      <c r="H66" s="249">
        <v>1960</v>
      </c>
      <c r="I66" s="218">
        <v>15671</v>
      </c>
      <c r="J66" s="249">
        <v>2048</v>
      </c>
      <c r="K66" s="218">
        <f>$I66-'Año 2012'!$I66</f>
        <v>5244</v>
      </c>
      <c r="L66" s="216">
        <f>$J66-'Año 2012'!$J66</f>
        <v>338</v>
      </c>
      <c r="M66" s="247"/>
    </row>
    <row r="67" spans="1:13" ht="17.25" customHeight="1" x14ac:dyDescent="0.2">
      <c r="A67" s="125">
        <v>63</v>
      </c>
      <c r="B67" s="135" t="s">
        <v>276</v>
      </c>
      <c r="C67" s="215">
        <v>597</v>
      </c>
      <c r="D67" s="217">
        <v>232</v>
      </c>
      <c r="E67" s="218">
        <v>642</v>
      </c>
      <c r="F67" s="216">
        <v>249</v>
      </c>
      <c r="G67" s="218">
        <v>688</v>
      </c>
      <c r="H67" s="249">
        <v>259</v>
      </c>
      <c r="I67" s="218">
        <v>733</v>
      </c>
      <c r="J67" s="249">
        <v>268</v>
      </c>
      <c r="K67" s="218">
        <f>$I67-'Año 2012'!$I67</f>
        <v>247</v>
      </c>
      <c r="L67" s="216">
        <f>$J67-'Año 2012'!$J67</f>
        <v>48</v>
      </c>
      <c r="M67" s="247"/>
    </row>
    <row r="68" spans="1:13" ht="17.25" customHeight="1" x14ac:dyDescent="0.2">
      <c r="A68" s="125">
        <v>64</v>
      </c>
      <c r="B68" s="135" t="s">
        <v>285</v>
      </c>
      <c r="C68" s="215">
        <v>61342</v>
      </c>
      <c r="D68" s="217">
        <v>467</v>
      </c>
      <c r="E68" s="218">
        <v>71113</v>
      </c>
      <c r="F68" s="216">
        <v>530</v>
      </c>
      <c r="G68" s="218">
        <v>80559</v>
      </c>
      <c r="H68" s="249">
        <v>590</v>
      </c>
      <c r="I68" s="218">
        <v>89005</v>
      </c>
      <c r="J68" s="249">
        <v>623</v>
      </c>
      <c r="K68" s="218">
        <f>$I68-'Año 2012'!$I68</f>
        <v>35828</v>
      </c>
      <c r="L68" s="216">
        <f>$J68-'Año 2012'!$J68</f>
        <v>198</v>
      </c>
      <c r="M68" s="247"/>
    </row>
    <row r="69" spans="1:13" ht="17.25" customHeight="1" x14ac:dyDescent="0.2">
      <c r="A69" s="125">
        <v>65</v>
      </c>
      <c r="B69" s="135" t="s">
        <v>286</v>
      </c>
      <c r="C69" s="215">
        <v>220898</v>
      </c>
      <c r="D69" s="217">
        <v>1166</v>
      </c>
      <c r="E69" s="218">
        <v>246103</v>
      </c>
      <c r="F69" s="216">
        <v>1253</v>
      </c>
      <c r="G69" s="218">
        <v>270831</v>
      </c>
      <c r="H69" s="249">
        <v>1370</v>
      </c>
      <c r="I69" s="218">
        <v>294420</v>
      </c>
      <c r="J69" s="249">
        <v>1485</v>
      </c>
      <c r="K69" s="218">
        <f>$I69-'Año 2012'!$I69</f>
        <v>96312</v>
      </c>
      <c r="L69" s="216">
        <f>$J69-'Año 2012'!$J69</f>
        <v>399</v>
      </c>
      <c r="M69" s="247"/>
    </row>
    <row r="70" spans="1:13" ht="17.25" customHeight="1" x14ac:dyDescent="0.2">
      <c r="A70" s="125">
        <v>66</v>
      </c>
      <c r="B70" s="135" t="s">
        <v>284</v>
      </c>
      <c r="C70" s="215">
        <v>377165</v>
      </c>
      <c r="D70" s="217">
        <v>19006</v>
      </c>
      <c r="E70" s="218">
        <v>415890</v>
      </c>
      <c r="F70" s="216">
        <v>21489</v>
      </c>
      <c r="G70" s="218">
        <v>450165</v>
      </c>
      <c r="H70" s="249">
        <v>23782</v>
      </c>
      <c r="I70" s="218">
        <v>484934</v>
      </c>
      <c r="J70" s="249">
        <v>25969</v>
      </c>
      <c r="K70" s="218">
        <f>$I70-'Año 2012'!$I70</f>
        <v>142175</v>
      </c>
      <c r="L70" s="216">
        <f>$J70-'Año 2012'!$J70</f>
        <v>8947</v>
      </c>
      <c r="M70" s="247"/>
    </row>
    <row r="71" spans="1:13" ht="17.25" customHeight="1" x14ac:dyDescent="0.2">
      <c r="A71" s="125">
        <v>67</v>
      </c>
      <c r="B71" s="135" t="s">
        <v>277</v>
      </c>
      <c r="C71" s="215">
        <v>752</v>
      </c>
      <c r="D71" s="217">
        <v>624</v>
      </c>
      <c r="E71" s="218">
        <v>806</v>
      </c>
      <c r="F71" s="216">
        <v>654</v>
      </c>
      <c r="G71" s="218">
        <v>863</v>
      </c>
      <c r="H71" s="249">
        <v>695</v>
      </c>
      <c r="I71" s="218">
        <v>912</v>
      </c>
      <c r="J71" s="249">
        <v>735</v>
      </c>
      <c r="K71" s="218">
        <f>$I71-'Año 2012'!$I71</f>
        <v>212</v>
      </c>
      <c r="L71" s="216">
        <f>$J71-'Año 2012'!$J71</f>
        <v>143</v>
      </c>
      <c r="M71" s="247"/>
    </row>
    <row r="72" spans="1:13" ht="17.25" customHeight="1" x14ac:dyDescent="0.2">
      <c r="A72" s="125">
        <v>68</v>
      </c>
      <c r="B72" s="135" t="s">
        <v>274</v>
      </c>
      <c r="C72" s="215">
        <v>965</v>
      </c>
      <c r="D72" s="217">
        <v>327</v>
      </c>
      <c r="E72" s="218">
        <v>1077</v>
      </c>
      <c r="F72" s="216">
        <v>361</v>
      </c>
      <c r="G72" s="218">
        <v>1181</v>
      </c>
      <c r="H72" s="249">
        <v>385</v>
      </c>
      <c r="I72" s="218">
        <v>1288</v>
      </c>
      <c r="J72" s="249">
        <v>413</v>
      </c>
      <c r="K72" s="218">
        <f>$I72-'Año 2012'!$I72</f>
        <v>435</v>
      </c>
      <c r="L72" s="216">
        <f>$J72-'Año 2012'!$J72</f>
        <v>110</v>
      </c>
      <c r="M72" s="247"/>
    </row>
    <row r="73" spans="1:13" ht="17.25" customHeight="1" x14ac:dyDescent="0.2">
      <c r="A73" s="125">
        <v>69</v>
      </c>
      <c r="B73" s="135" t="s">
        <v>280</v>
      </c>
      <c r="C73" s="215">
        <v>1329</v>
      </c>
      <c r="D73" s="217">
        <v>287</v>
      </c>
      <c r="E73" s="218">
        <v>1423</v>
      </c>
      <c r="F73" s="216">
        <v>300</v>
      </c>
      <c r="G73" s="218">
        <v>1498</v>
      </c>
      <c r="H73" s="249">
        <v>314</v>
      </c>
      <c r="I73" s="218">
        <v>1571</v>
      </c>
      <c r="J73" s="249">
        <v>329</v>
      </c>
      <c r="K73" s="218">
        <f>$I73-'Año 2012'!$I73</f>
        <v>333</v>
      </c>
      <c r="L73" s="216">
        <f>$J73-'Año 2012'!$J73</f>
        <v>58</v>
      </c>
      <c r="M73" s="247"/>
    </row>
    <row r="74" spans="1:13" ht="17.25" customHeight="1" x14ac:dyDescent="0.2">
      <c r="A74" s="125">
        <v>70</v>
      </c>
      <c r="B74" s="135" t="s">
        <v>351</v>
      </c>
      <c r="C74" s="215"/>
      <c r="D74" s="217"/>
      <c r="E74" s="218"/>
      <c r="F74" s="216"/>
      <c r="G74" s="218">
        <v>1546</v>
      </c>
      <c r="H74" s="249">
        <v>152</v>
      </c>
      <c r="I74" s="218">
        <v>2688</v>
      </c>
      <c r="J74" s="249">
        <v>309</v>
      </c>
      <c r="K74" s="218">
        <f>$I74-0</f>
        <v>2688</v>
      </c>
      <c r="L74" s="216">
        <f>$J74-0</f>
        <v>309</v>
      </c>
      <c r="M74" s="247"/>
    </row>
    <row r="75" spans="1:13" ht="17.25" customHeight="1" x14ac:dyDescent="0.2">
      <c r="A75" s="125">
        <v>71</v>
      </c>
      <c r="B75" s="135" t="s">
        <v>352</v>
      </c>
      <c r="C75" s="215"/>
      <c r="D75" s="217"/>
      <c r="E75" s="218"/>
      <c r="F75" s="216"/>
      <c r="G75" s="218">
        <v>421</v>
      </c>
      <c r="H75" s="249">
        <v>47</v>
      </c>
      <c r="I75" s="218">
        <v>798</v>
      </c>
      <c r="J75" s="249">
        <v>81</v>
      </c>
      <c r="K75" s="218">
        <f t="shared" ref="K75:K84" si="0">$I75-0</f>
        <v>798</v>
      </c>
      <c r="L75" s="216">
        <f t="shared" ref="L75:L84" si="1">$J75-0</f>
        <v>81</v>
      </c>
      <c r="M75" s="247"/>
    </row>
    <row r="76" spans="1:13" ht="17.25" customHeight="1" x14ac:dyDescent="0.2">
      <c r="A76" s="125">
        <v>72</v>
      </c>
      <c r="B76" s="135" t="s">
        <v>353</v>
      </c>
      <c r="C76" s="215"/>
      <c r="D76" s="217"/>
      <c r="E76" s="218"/>
      <c r="F76" s="216"/>
      <c r="G76" s="218">
        <v>313</v>
      </c>
      <c r="H76" s="249">
        <v>74</v>
      </c>
      <c r="I76" s="218">
        <v>587</v>
      </c>
      <c r="J76" s="249">
        <v>147</v>
      </c>
      <c r="K76" s="218">
        <f t="shared" si="0"/>
        <v>587</v>
      </c>
      <c r="L76" s="216">
        <f t="shared" si="1"/>
        <v>147</v>
      </c>
      <c r="M76" s="247"/>
    </row>
    <row r="77" spans="1:13" ht="17.25" customHeight="1" x14ac:dyDescent="0.2">
      <c r="A77" s="125">
        <v>73</v>
      </c>
      <c r="B77" s="135" t="s">
        <v>354</v>
      </c>
      <c r="C77" s="215"/>
      <c r="D77" s="217"/>
      <c r="E77" s="218"/>
      <c r="F77" s="216"/>
      <c r="G77" s="218">
        <v>26</v>
      </c>
      <c r="H77" s="249">
        <v>6</v>
      </c>
      <c r="I77" s="218">
        <v>42</v>
      </c>
      <c r="J77" s="249">
        <v>7</v>
      </c>
      <c r="K77" s="218">
        <f t="shared" si="0"/>
        <v>42</v>
      </c>
      <c r="L77" s="216">
        <f t="shared" si="1"/>
        <v>7</v>
      </c>
      <c r="M77" s="247"/>
    </row>
    <row r="78" spans="1:13" ht="17.25" customHeight="1" x14ac:dyDescent="0.2">
      <c r="A78" s="125">
        <v>74</v>
      </c>
      <c r="B78" s="135" t="s">
        <v>355</v>
      </c>
      <c r="C78" s="215"/>
      <c r="D78" s="217"/>
      <c r="E78" s="218"/>
      <c r="F78" s="216"/>
      <c r="G78" s="218">
        <v>500</v>
      </c>
      <c r="H78" s="249">
        <v>34</v>
      </c>
      <c r="I78" s="218">
        <v>802</v>
      </c>
      <c r="J78" s="249">
        <v>65</v>
      </c>
      <c r="K78" s="218">
        <f t="shared" si="0"/>
        <v>802</v>
      </c>
      <c r="L78" s="216">
        <f t="shared" si="1"/>
        <v>65</v>
      </c>
      <c r="M78" s="247"/>
    </row>
    <row r="79" spans="1:13" ht="17.25" customHeight="1" x14ac:dyDescent="0.2">
      <c r="A79" s="125">
        <v>75</v>
      </c>
      <c r="B79" s="135" t="s">
        <v>356</v>
      </c>
      <c r="C79" s="215"/>
      <c r="D79" s="217"/>
      <c r="E79" s="218"/>
      <c r="F79" s="216"/>
      <c r="G79" s="218">
        <v>3778</v>
      </c>
      <c r="H79" s="249">
        <v>3331</v>
      </c>
      <c r="I79" s="218">
        <v>6526</v>
      </c>
      <c r="J79" s="249">
        <v>4377</v>
      </c>
      <c r="K79" s="218">
        <f t="shared" si="0"/>
        <v>6526</v>
      </c>
      <c r="L79" s="216">
        <f t="shared" si="1"/>
        <v>4377</v>
      </c>
      <c r="M79" s="247"/>
    </row>
    <row r="80" spans="1:13" ht="17.25" customHeight="1" x14ac:dyDescent="0.2">
      <c r="A80" s="125">
        <v>76</v>
      </c>
      <c r="B80" s="135" t="s">
        <v>357</v>
      </c>
      <c r="C80" s="215"/>
      <c r="D80" s="217"/>
      <c r="E80" s="218"/>
      <c r="F80" s="216"/>
      <c r="G80" s="218">
        <v>40750</v>
      </c>
      <c r="H80" s="249">
        <v>6960</v>
      </c>
      <c r="I80" s="218">
        <v>81276</v>
      </c>
      <c r="J80" s="249">
        <v>12642</v>
      </c>
      <c r="K80" s="218">
        <f t="shared" si="0"/>
        <v>81276</v>
      </c>
      <c r="L80" s="216">
        <f t="shared" si="1"/>
        <v>12642</v>
      </c>
      <c r="M80" s="247"/>
    </row>
    <row r="81" spans="1:16" ht="17.25" customHeight="1" x14ac:dyDescent="0.2">
      <c r="A81" s="125">
        <v>77</v>
      </c>
      <c r="B81" s="135" t="s">
        <v>358</v>
      </c>
      <c r="C81" s="215"/>
      <c r="D81" s="217"/>
      <c r="E81" s="218"/>
      <c r="F81" s="216"/>
      <c r="G81" s="218">
        <v>0</v>
      </c>
      <c r="H81" s="249">
        <v>4</v>
      </c>
      <c r="I81" s="218">
        <v>0</v>
      </c>
      <c r="J81" s="249">
        <v>8</v>
      </c>
      <c r="K81" s="218">
        <f t="shared" si="0"/>
        <v>0</v>
      </c>
      <c r="L81" s="216">
        <f t="shared" si="1"/>
        <v>8</v>
      </c>
      <c r="M81" s="247"/>
    </row>
    <row r="82" spans="1:16" ht="17.25" customHeight="1" x14ac:dyDescent="0.2">
      <c r="A82" s="125">
        <v>78</v>
      </c>
      <c r="B82" s="135" t="s">
        <v>359</v>
      </c>
      <c r="C82" s="215"/>
      <c r="D82" s="217"/>
      <c r="E82" s="218"/>
      <c r="F82" s="216"/>
      <c r="G82" s="218">
        <v>1955</v>
      </c>
      <c r="H82" s="249">
        <v>528</v>
      </c>
      <c r="I82" s="218">
        <v>3365</v>
      </c>
      <c r="J82" s="249">
        <v>795</v>
      </c>
      <c r="K82" s="218">
        <f t="shared" si="0"/>
        <v>3365</v>
      </c>
      <c r="L82" s="216">
        <f t="shared" si="1"/>
        <v>795</v>
      </c>
      <c r="M82" s="247"/>
    </row>
    <row r="83" spans="1:16" ht="17.25" customHeight="1" x14ac:dyDescent="0.2">
      <c r="A83" s="125">
        <v>79</v>
      </c>
      <c r="B83" s="135" t="s">
        <v>360</v>
      </c>
      <c r="C83" s="215"/>
      <c r="D83" s="217"/>
      <c r="E83" s="218"/>
      <c r="F83" s="216"/>
      <c r="G83" s="218">
        <v>509</v>
      </c>
      <c r="H83" s="249">
        <v>40</v>
      </c>
      <c r="I83" s="218">
        <v>1082</v>
      </c>
      <c r="J83" s="249">
        <v>61</v>
      </c>
      <c r="K83" s="218">
        <f t="shared" si="0"/>
        <v>1082</v>
      </c>
      <c r="L83" s="216">
        <f t="shared" si="1"/>
        <v>61</v>
      </c>
      <c r="M83" s="247"/>
    </row>
    <row r="84" spans="1:16" ht="17.25" customHeight="1" x14ac:dyDescent="0.2">
      <c r="A84" s="125">
        <v>80</v>
      </c>
      <c r="B84" s="135" t="s">
        <v>361</v>
      </c>
      <c r="C84" s="215"/>
      <c r="D84" s="217"/>
      <c r="E84" s="218"/>
      <c r="F84" s="216"/>
      <c r="G84" s="218">
        <v>1731</v>
      </c>
      <c r="H84" s="249">
        <v>619</v>
      </c>
      <c r="I84" s="218">
        <v>4241</v>
      </c>
      <c r="J84" s="249">
        <v>1346</v>
      </c>
      <c r="K84" s="218">
        <f t="shared" si="0"/>
        <v>4241</v>
      </c>
      <c r="L84" s="216">
        <f t="shared" si="1"/>
        <v>1346</v>
      </c>
      <c r="M84" s="247"/>
    </row>
    <row r="85" spans="1:16" ht="17.25" customHeight="1" thickBot="1" x14ac:dyDescent="0.25">
      <c r="A85" s="255">
        <v>0</v>
      </c>
      <c r="B85" s="184" t="s">
        <v>159</v>
      </c>
      <c r="C85" s="215"/>
      <c r="D85" s="217"/>
      <c r="E85" s="218"/>
      <c r="F85" s="216"/>
      <c r="G85" s="218"/>
      <c r="H85" s="249"/>
      <c r="I85" s="218"/>
      <c r="J85" s="249"/>
      <c r="K85" s="218">
        <f>$G85-'Año 2012'!$I85</f>
        <v>0</v>
      </c>
      <c r="L85" s="216">
        <f>$H85-'Año 2012'!$J85</f>
        <v>0</v>
      </c>
      <c r="M85" s="247"/>
    </row>
    <row r="86" spans="1:16" ht="13.5" thickBot="1" x14ac:dyDescent="0.25">
      <c r="A86" s="224"/>
      <c r="B86" s="186" t="s">
        <v>62</v>
      </c>
      <c r="C86" s="220">
        <f>SUM(C5:C85)</f>
        <v>16812121</v>
      </c>
      <c r="D86" s="222">
        <f>SUM(D5:D85)</f>
        <v>862835</v>
      </c>
      <c r="E86" s="220">
        <f>SUM(E5:E85)</f>
        <v>17605304</v>
      </c>
      <c r="F86" s="222">
        <f>SUM(F5:F85)</f>
        <v>894351</v>
      </c>
      <c r="G86" s="223">
        <f t="shared" ref="G86:L86" si="2">SUM(G5:G85)</f>
        <v>18406605</v>
      </c>
      <c r="H86" s="223">
        <f t="shared" si="2"/>
        <v>940959</v>
      </c>
      <c r="I86" s="223">
        <f t="shared" si="2"/>
        <v>19135122</v>
      </c>
      <c r="J86" s="251">
        <f t="shared" si="2"/>
        <v>979904</v>
      </c>
      <c r="K86" s="223">
        <f t="shared" si="2"/>
        <v>2978702</v>
      </c>
      <c r="L86" s="221">
        <f t="shared" si="2"/>
        <v>141845</v>
      </c>
      <c r="M86" s="252"/>
    </row>
    <row r="87" spans="1:16" x14ac:dyDescent="0.2">
      <c r="B87" s="122" t="s">
        <v>56</v>
      </c>
    </row>
    <row r="88" spans="1:16" x14ac:dyDescent="0.2">
      <c r="B88" s="119" t="s">
        <v>54</v>
      </c>
    </row>
    <row r="89" spans="1:16" ht="13.5" thickBot="1" x14ac:dyDescent="0.25">
      <c r="B89" s="119" t="s">
        <v>64</v>
      </c>
      <c r="E89" s="189"/>
      <c r="F89" s="189"/>
    </row>
    <row r="90" spans="1:16" ht="27" customHeight="1" thickBot="1" x14ac:dyDescent="0.25">
      <c r="B90" s="253" t="s">
        <v>160</v>
      </c>
      <c r="O90" s="458" t="s">
        <v>67</v>
      </c>
      <c r="P90" s="459"/>
    </row>
    <row r="91" spans="1:16" x14ac:dyDescent="0.2">
      <c r="B91" s="122" t="s">
        <v>163</v>
      </c>
    </row>
    <row r="92" spans="1:16" x14ac:dyDescent="0.2">
      <c r="B92" s="254" t="s">
        <v>220</v>
      </c>
    </row>
    <row r="93" spans="1:16" ht="39.6" customHeight="1" x14ac:dyDescent="0.2">
      <c r="B93" s="486" t="s">
        <v>346</v>
      </c>
      <c r="C93" s="486"/>
      <c r="D93" s="486"/>
      <c r="E93" s="312"/>
      <c r="F93" s="312"/>
    </row>
    <row r="94" spans="1:16" x14ac:dyDescent="0.2">
      <c r="B94" s="122" t="s">
        <v>350</v>
      </c>
    </row>
    <row r="97" spans="1:13" ht="14.25" x14ac:dyDescent="0.2">
      <c r="A97" s="231"/>
      <c r="B97" s="231"/>
      <c r="C97" s="232"/>
      <c r="D97" s="233"/>
      <c r="E97" s="233"/>
      <c r="F97" s="233"/>
      <c r="G97" s="233"/>
      <c r="H97" s="233"/>
      <c r="I97" s="233"/>
      <c r="J97" s="233"/>
      <c r="K97" s="233"/>
      <c r="L97" s="233"/>
      <c r="M97" s="233"/>
    </row>
    <row r="98" spans="1:13" ht="14.25" x14ac:dyDescent="0.2">
      <c r="A98" s="231"/>
      <c r="B98" s="231"/>
      <c r="C98" s="232"/>
      <c r="D98" s="233"/>
      <c r="E98" s="233"/>
      <c r="F98" s="233"/>
      <c r="G98" s="233"/>
      <c r="H98" s="233"/>
      <c r="I98" s="233"/>
      <c r="J98" s="233"/>
      <c r="K98" s="233"/>
      <c r="L98" s="233"/>
      <c r="M98" s="233"/>
    </row>
    <row r="99" spans="1:13" ht="14.25" x14ac:dyDescent="0.2">
      <c r="A99" s="231"/>
      <c r="B99" s="231"/>
      <c r="C99" s="232"/>
      <c r="D99" s="233"/>
      <c r="E99" s="233"/>
      <c r="F99" s="233"/>
      <c r="G99" s="233"/>
      <c r="H99" s="233"/>
      <c r="I99" s="233"/>
      <c r="J99" s="233"/>
      <c r="K99" s="233"/>
      <c r="L99" s="233"/>
      <c r="M99" s="233"/>
    </row>
    <row r="100" spans="1:13" ht="14.25" x14ac:dyDescent="0.2">
      <c r="A100" s="231"/>
      <c r="B100" s="231"/>
      <c r="C100" s="232"/>
      <c r="D100" s="233"/>
      <c r="E100" s="233"/>
      <c r="F100" s="233"/>
      <c r="G100" s="233"/>
      <c r="H100" s="233"/>
      <c r="I100" s="233"/>
      <c r="J100" s="233"/>
      <c r="K100" s="233"/>
      <c r="L100" s="233"/>
      <c r="M100" s="233"/>
    </row>
    <row r="101" spans="1:13" ht="14.25" x14ac:dyDescent="0.2">
      <c r="A101" s="231"/>
      <c r="B101" s="231"/>
      <c r="C101" s="232"/>
      <c r="D101" s="233"/>
      <c r="E101" s="233"/>
      <c r="F101" s="233"/>
      <c r="G101" s="233"/>
      <c r="H101" s="233"/>
      <c r="I101" s="233"/>
      <c r="J101" s="233"/>
      <c r="K101" s="233"/>
      <c r="L101" s="233"/>
      <c r="M101" s="233"/>
    </row>
    <row r="102" spans="1:13" ht="14.25" x14ac:dyDescent="0.2">
      <c r="A102" s="231"/>
      <c r="B102" s="231"/>
      <c r="C102" s="232"/>
      <c r="D102" s="233"/>
      <c r="E102" s="233"/>
      <c r="F102" s="233"/>
      <c r="G102" s="233"/>
      <c r="H102" s="233"/>
      <c r="I102" s="233"/>
      <c r="J102" s="233"/>
      <c r="K102" s="233"/>
      <c r="L102" s="233"/>
      <c r="M102" s="233"/>
    </row>
    <row r="103" spans="1:13" ht="14.25" x14ac:dyDescent="0.2">
      <c r="A103" s="231"/>
      <c r="B103" s="231"/>
      <c r="C103" s="232"/>
      <c r="D103" s="233"/>
      <c r="E103" s="233"/>
      <c r="F103" s="233"/>
      <c r="G103" s="233"/>
      <c r="H103" s="233"/>
      <c r="I103" s="233"/>
      <c r="J103" s="233"/>
      <c r="K103" s="233"/>
      <c r="L103" s="233"/>
      <c r="M103" s="233"/>
    </row>
    <row r="104" spans="1:13" ht="14.25" x14ac:dyDescent="0.2">
      <c r="A104" s="231"/>
      <c r="B104" s="231"/>
      <c r="C104" s="232"/>
      <c r="D104" s="233"/>
      <c r="E104" s="233"/>
      <c r="F104" s="233"/>
      <c r="G104" s="233"/>
      <c r="H104" s="233"/>
      <c r="I104" s="233"/>
      <c r="J104" s="233"/>
      <c r="K104" s="233"/>
      <c r="L104" s="233"/>
      <c r="M104" s="233"/>
    </row>
    <row r="105" spans="1:13" ht="14.25" x14ac:dyDescent="0.2">
      <c r="A105" s="231"/>
      <c r="B105" s="231"/>
      <c r="C105" s="232"/>
      <c r="D105" s="233"/>
      <c r="E105" s="233"/>
      <c r="F105" s="233"/>
      <c r="G105" s="233"/>
      <c r="H105" s="233"/>
      <c r="I105" s="233"/>
      <c r="J105" s="233"/>
      <c r="K105" s="233"/>
      <c r="L105" s="233"/>
      <c r="M105" s="233"/>
    </row>
    <row r="106" spans="1:13" ht="14.25" x14ac:dyDescent="0.2">
      <c r="A106" s="231"/>
      <c r="B106" s="231"/>
      <c r="C106" s="232"/>
      <c r="D106" s="233"/>
      <c r="E106" s="233"/>
      <c r="F106" s="233"/>
      <c r="G106" s="233"/>
      <c r="H106" s="233"/>
      <c r="I106" s="233"/>
      <c r="J106" s="233"/>
      <c r="K106" s="233"/>
      <c r="L106" s="233"/>
      <c r="M106" s="233"/>
    </row>
    <row r="107" spans="1:13" ht="14.25" x14ac:dyDescent="0.2">
      <c r="A107" s="231"/>
      <c r="B107" s="231"/>
      <c r="C107" s="232"/>
      <c r="D107" s="233"/>
      <c r="E107" s="233"/>
      <c r="F107" s="233"/>
      <c r="G107" s="233"/>
      <c r="H107" s="233"/>
      <c r="I107" s="233"/>
      <c r="J107" s="233"/>
      <c r="K107" s="233"/>
      <c r="L107" s="233"/>
      <c r="M107" s="233"/>
    </row>
    <row r="108" spans="1:13" ht="14.25" x14ac:dyDescent="0.2">
      <c r="A108" s="231"/>
      <c r="B108" s="231"/>
      <c r="C108" s="232"/>
      <c r="D108" s="233"/>
      <c r="E108" s="233"/>
      <c r="F108" s="233"/>
      <c r="G108" s="233"/>
      <c r="H108" s="233"/>
      <c r="I108" s="233"/>
      <c r="J108" s="233"/>
      <c r="K108" s="233"/>
      <c r="L108" s="233"/>
      <c r="M108" s="233"/>
    </row>
    <row r="109" spans="1:13" ht="14.25" x14ac:dyDescent="0.2">
      <c r="A109" s="231"/>
      <c r="B109" s="231"/>
      <c r="C109" s="232"/>
      <c r="D109" s="233"/>
      <c r="E109" s="233"/>
      <c r="F109" s="233"/>
      <c r="G109" s="233"/>
      <c r="H109" s="233"/>
      <c r="I109" s="233"/>
      <c r="J109" s="233"/>
      <c r="K109" s="233"/>
      <c r="L109" s="233"/>
      <c r="M109" s="233"/>
    </row>
    <row r="110" spans="1:13" ht="14.25" x14ac:dyDescent="0.2">
      <c r="A110" s="231"/>
      <c r="B110" s="231"/>
      <c r="C110" s="232"/>
      <c r="D110" s="233"/>
      <c r="E110" s="233"/>
      <c r="F110" s="233"/>
      <c r="G110" s="233"/>
      <c r="H110" s="233"/>
      <c r="I110" s="233"/>
      <c r="J110" s="233"/>
      <c r="K110" s="233"/>
      <c r="L110" s="233"/>
      <c r="M110" s="233"/>
    </row>
    <row r="111" spans="1:13" ht="14.25" x14ac:dyDescent="0.2">
      <c r="A111" s="231"/>
      <c r="B111" s="231"/>
      <c r="C111" s="232"/>
      <c r="D111" s="233"/>
      <c r="E111" s="233"/>
      <c r="F111" s="233"/>
      <c r="G111" s="233"/>
      <c r="H111" s="233"/>
      <c r="I111" s="233"/>
      <c r="J111" s="233"/>
      <c r="K111" s="233"/>
      <c r="L111" s="233"/>
      <c r="M111" s="233"/>
    </row>
    <row r="112" spans="1:13" ht="14.25" x14ac:dyDescent="0.2">
      <c r="A112" s="231"/>
      <c r="B112" s="231"/>
      <c r="C112" s="232"/>
      <c r="D112" s="233"/>
      <c r="E112" s="233"/>
      <c r="F112" s="233"/>
      <c r="G112" s="233"/>
      <c r="H112" s="233"/>
      <c r="I112" s="233"/>
      <c r="J112" s="233"/>
      <c r="K112" s="233"/>
      <c r="L112" s="233"/>
      <c r="M112" s="233"/>
    </row>
    <row r="113" spans="1:13" ht="14.25" x14ac:dyDescent="0.2">
      <c r="A113" s="231"/>
      <c r="B113" s="231"/>
      <c r="C113" s="232"/>
      <c r="D113" s="233"/>
      <c r="E113" s="233"/>
      <c r="F113" s="233"/>
      <c r="G113" s="233"/>
      <c r="H113" s="233"/>
      <c r="I113" s="233"/>
      <c r="J113" s="233"/>
      <c r="K113" s="233"/>
      <c r="L113" s="233"/>
      <c r="M113" s="233"/>
    </row>
    <row r="114" spans="1:13" ht="14.25" x14ac:dyDescent="0.2">
      <c r="A114" s="231"/>
      <c r="B114" s="231"/>
      <c r="C114" s="232"/>
      <c r="D114" s="233"/>
      <c r="E114" s="233"/>
      <c r="F114" s="233"/>
      <c r="G114" s="233"/>
      <c r="H114" s="233"/>
      <c r="I114" s="233"/>
      <c r="J114" s="233"/>
      <c r="K114" s="233"/>
      <c r="L114" s="233"/>
      <c r="M114" s="233"/>
    </row>
    <row r="115" spans="1:13" ht="14.25" x14ac:dyDescent="0.2">
      <c r="A115" s="231"/>
      <c r="B115" s="231"/>
      <c r="C115" s="232"/>
      <c r="D115" s="233"/>
      <c r="E115" s="233"/>
      <c r="F115" s="233"/>
      <c r="G115" s="233"/>
      <c r="H115" s="233"/>
      <c r="I115" s="233"/>
      <c r="J115" s="233"/>
      <c r="K115" s="233"/>
      <c r="L115" s="233"/>
      <c r="M115" s="233"/>
    </row>
    <row r="116" spans="1:13" ht="14.25" x14ac:dyDescent="0.2">
      <c r="A116" s="231"/>
      <c r="B116" s="231"/>
      <c r="C116" s="232"/>
      <c r="D116" s="233"/>
      <c r="E116" s="233"/>
      <c r="F116" s="233"/>
      <c r="G116" s="233"/>
      <c r="H116" s="233"/>
      <c r="I116" s="233"/>
      <c r="J116" s="233"/>
      <c r="K116" s="233"/>
      <c r="L116" s="233"/>
      <c r="M116" s="233"/>
    </row>
    <row r="117" spans="1:13" ht="14.25" x14ac:dyDescent="0.2">
      <c r="A117" s="231"/>
      <c r="B117" s="231"/>
      <c r="C117" s="232"/>
      <c r="D117" s="233"/>
      <c r="E117" s="233"/>
      <c r="F117" s="233"/>
      <c r="G117" s="233"/>
      <c r="H117" s="233"/>
      <c r="I117" s="233"/>
      <c r="J117" s="233"/>
      <c r="K117" s="233"/>
      <c r="L117" s="233"/>
      <c r="M117" s="233"/>
    </row>
    <row r="118" spans="1:13" ht="14.25" x14ac:dyDescent="0.2">
      <c r="A118" s="231"/>
      <c r="B118" s="231"/>
      <c r="C118" s="232"/>
      <c r="D118" s="233"/>
      <c r="E118" s="233"/>
      <c r="F118" s="233"/>
      <c r="G118" s="233"/>
      <c r="H118" s="233"/>
      <c r="I118" s="233"/>
      <c r="J118" s="233"/>
      <c r="K118" s="233"/>
      <c r="L118" s="233"/>
      <c r="M118" s="233"/>
    </row>
    <row r="119" spans="1:13" ht="14.25" x14ac:dyDescent="0.2">
      <c r="A119" s="231"/>
      <c r="B119" s="231"/>
      <c r="C119" s="232"/>
      <c r="D119" s="233"/>
      <c r="E119" s="233"/>
      <c r="F119" s="233"/>
      <c r="G119" s="233"/>
      <c r="H119" s="233"/>
      <c r="I119" s="233"/>
      <c r="J119" s="233"/>
      <c r="K119" s="233"/>
      <c r="L119" s="233"/>
      <c r="M119" s="233"/>
    </row>
    <row r="120" spans="1:13" ht="14.25" x14ac:dyDescent="0.2">
      <c r="A120" s="231"/>
      <c r="B120" s="231"/>
      <c r="C120" s="232"/>
      <c r="D120" s="233"/>
      <c r="E120" s="233"/>
      <c r="F120" s="233"/>
      <c r="G120" s="233"/>
      <c r="H120" s="233"/>
      <c r="I120" s="233"/>
      <c r="J120" s="233"/>
      <c r="K120" s="233"/>
      <c r="L120" s="233"/>
      <c r="M120" s="233"/>
    </row>
    <row r="121" spans="1:13" ht="14.25" x14ac:dyDescent="0.2">
      <c r="A121" s="231"/>
      <c r="B121" s="231"/>
      <c r="C121" s="232"/>
      <c r="D121" s="233"/>
      <c r="E121" s="233"/>
      <c r="F121" s="233"/>
      <c r="G121" s="233"/>
      <c r="H121" s="233"/>
      <c r="I121" s="233"/>
      <c r="J121" s="233"/>
      <c r="K121" s="233"/>
      <c r="L121" s="233"/>
      <c r="M121" s="233"/>
    </row>
    <row r="122" spans="1:13" ht="14.25" x14ac:dyDescent="0.2">
      <c r="A122" s="231"/>
      <c r="B122" s="231"/>
      <c r="C122" s="232"/>
      <c r="D122" s="233"/>
      <c r="E122" s="233"/>
      <c r="F122" s="233"/>
      <c r="G122" s="233"/>
      <c r="H122" s="233"/>
      <c r="I122" s="233"/>
      <c r="J122" s="233"/>
      <c r="K122" s="233"/>
      <c r="L122" s="233"/>
      <c r="M122" s="233"/>
    </row>
    <row r="123" spans="1:13" ht="14.25" x14ac:dyDescent="0.2">
      <c r="A123" s="231"/>
      <c r="B123" s="231"/>
      <c r="C123" s="232"/>
      <c r="D123" s="233"/>
      <c r="E123" s="233"/>
      <c r="F123" s="233"/>
      <c r="G123" s="233"/>
      <c r="H123" s="233"/>
      <c r="I123" s="233"/>
      <c r="J123" s="233"/>
      <c r="K123" s="233"/>
      <c r="L123" s="233"/>
      <c r="M123" s="233"/>
    </row>
    <row r="124" spans="1:13" ht="14.25" x14ac:dyDescent="0.2">
      <c r="A124" s="231"/>
      <c r="B124" s="231"/>
      <c r="C124" s="232"/>
      <c r="D124" s="233"/>
      <c r="E124" s="233"/>
      <c r="F124" s="233"/>
      <c r="G124" s="233"/>
      <c r="H124" s="233"/>
      <c r="I124" s="233"/>
      <c r="J124" s="233"/>
      <c r="K124" s="233"/>
      <c r="L124" s="233"/>
      <c r="M124" s="233"/>
    </row>
    <row r="125" spans="1:13" ht="14.25" x14ac:dyDescent="0.2">
      <c r="A125" s="231"/>
      <c r="B125" s="231"/>
      <c r="C125" s="232"/>
      <c r="D125" s="233"/>
      <c r="E125" s="233"/>
      <c r="F125" s="233"/>
      <c r="G125" s="233"/>
      <c r="H125" s="233"/>
      <c r="I125" s="233"/>
      <c r="J125" s="233"/>
      <c r="K125" s="233"/>
      <c r="L125" s="233"/>
      <c r="M125" s="233"/>
    </row>
    <row r="126" spans="1:13" ht="14.25" x14ac:dyDescent="0.2">
      <c r="A126" s="231"/>
      <c r="B126" s="231"/>
      <c r="C126" s="232"/>
      <c r="D126" s="233"/>
      <c r="E126" s="233"/>
      <c r="F126" s="233"/>
      <c r="G126" s="233"/>
      <c r="H126" s="233"/>
      <c r="I126" s="233"/>
      <c r="J126" s="233"/>
      <c r="K126" s="233"/>
      <c r="L126" s="233"/>
      <c r="M126" s="233"/>
    </row>
    <row r="127" spans="1:13" ht="14.25" x14ac:dyDescent="0.2">
      <c r="A127" s="231"/>
      <c r="B127" s="231"/>
      <c r="C127" s="232"/>
      <c r="D127" s="233"/>
      <c r="E127" s="233"/>
      <c r="F127" s="233"/>
      <c r="G127" s="233"/>
      <c r="H127" s="233"/>
      <c r="I127" s="233"/>
      <c r="J127" s="233"/>
      <c r="K127" s="233"/>
      <c r="L127" s="233"/>
      <c r="M127" s="233"/>
    </row>
    <row r="128" spans="1:13" x14ac:dyDescent="0.2">
      <c r="A128" s="118"/>
      <c r="B128" s="118"/>
      <c r="C128" s="118"/>
      <c r="D128" s="233"/>
      <c r="E128" s="233"/>
      <c r="F128" s="233"/>
      <c r="G128" s="233"/>
      <c r="H128" s="233"/>
      <c r="I128" s="233"/>
      <c r="J128" s="233"/>
      <c r="K128" s="233"/>
      <c r="L128" s="233"/>
      <c r="M128" s="233"/>
    </row>
    <row r="129" spans="1:13" x14ac:dyDescent="0.2">
      <c r="A129" s="118"/>
      <c r="B129" s="118"/>
      <c r="C129" s="118"/>
      <c r="D129" s="233"/>
      <c r="E129" s="233"/>
      <c r="F129" s="233"/>
      <c r="G129" s="233"/>
      <c r="H129" s="233"/>
      <c r="I129" s="233"/>
      <c r="J129" s="233"/>
      <c r="K129" s="233"/>
      <c r="L129" s="233"/>
      <c r="M129" s="233"/>
    </row>
    <row r="130" spans="1:13" x14ac:dyDescent="0.2">
      <c r="A130" s="118"/>
      <c r="B130" s="118"/>
      <c r="C130" s="118"/>
      <c r="D130" s="233"/>
      <c r="E130" s="233"/>
      <c r="F130" s="233"/>
      <c r="G130" s="233"/>
      <c r="H130" s="233"/>
      <c r="I130" s="233"/>
      <c r="J130" s="233"/>
      <c r="K130" s="233"/>
      <c r="L130" s="233"/>
      <c r="M130" s="233"/>
    </row>
  </sheetData>
  <mergeCells count="14">
    <mergeCell ref="A1:D1"/>
    <mergeCell ref="A2:A4"/>
    <mergeCell ref="B2:B4"/>
    <mergeCell ref="C2:D2"/>
    <mergeCell ref="E2:F2"/>
    <mergeCell ref="O90:P90"/>
    <mergeCell ref="B93:D93"/>
    <mergeCell ref="I2:J2"/>
    <mergeCell ref="K2:L2"/>
    <mergeCell ref="K3:K4"/>
    <mergeCell ref="L3:L4"/>
    <mergeCell ref="O5:P5"/>
    <mergeCell ref="P16:Q16"/>
    <mergeCell ref="G2:H2"/>
  </mergeCells>
  <hyperlinks>
    <hyperlink ref="O90" location="Indice!A1" display="Volver al Indice"/>
    <hyperlink ref="O90:P90" location="Indice!B19" display="Volver al Indice"/>
    <hyperlink ref="O5:P5" location="Indice!B19" display="Volver al Indice"/>
    <hyperlink ref="O5" location="Indice!A1" display="Volver al Indice"/>
  </hyperlinks>
  <pageMargins left="0.74803149606299213" right="0.74803149606299213" top="0.98425196850393704" bottom="0.98425196850393704" header="0" footer="0"/>
  <pageSetup scale="33"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31"/>
  <sheetViews>
    <sheetView showGridLines="0" zoomScale="75" zoomScaleNormal="75" workbookViewId="0">
      <pane xSplit="2" ySplit="4" topLeftCell="C5" activePane="bottomRight" state="frozen"/>
      <selection activeCell="B21" sqref="B21"/>
      <selection pane="topRight" activeCell="B21" sqref="B21"/>
      <selection pane="bottomLeft" activeCell="B21" sqref="B21"/>
      <selection pane="bottomRight" activeCell="C5" sqref="C5:L84"/>
    </sheetView>
  </sheetViews>
  <sheetFormatPr baseColWidth="10" defaultColWidth="11.42578125" defaultRowHeight="12.75" x14ac:dyDescent="0.2"/>
  <cols>
    <col min="1" max="1" width="3.140625" style="122" customWidth="1"/>
    <col min="2" max="2" width="67.5703125" style="122" customWidth="1"/>
    <col min="3" max="3" width="14" style="122" customWidth="1"/>
    <col min="4" max="4" width="13.85546875" style="122" customWidth="1"/>
    <col min="5" max="5" width="14.5703125" style="122" customWidth="1"/>
    <col min="6" max="6" width="12.140625" style="122" bestFit="1" customWidth="1"/>
    <col min="7" max="7" width="15.28515625" style="122" customWidth="1"/>
    <col min="8" max="8" width="12.28515625" style="122" customWidth="1"/>
    <col min="9" max="9" width="13.42578125" style="122" customWidth="1"/>
    <col min="10" max="10" width="14.42578125" style="122" customWidth="1"/>
    <col min="11" max="11" width="10.5703125" style="122" customWidth="1"/>
    <col min="12" max="13" width="10.140625" style="122" customWidth="1"/>
    <col min="14" max="16384" width="11.42578125" style="122"/>
  </cols>
  <sheetData>
    <row r="1" spans="1:19" ht="15.75" thickBot="1" x14ac:dyDescent="0.25">
      <c r="A1" s="481" t="s">
        <v>181</v>
      </c>
      <c r="B1" s="481"/>
      <c r="C1" s="481"/>
      <c r="D1" s="481"/>
      <c r="E1" s="234"/>
      <c r="F1" s="234"/>
      <c r="G1" s="234"/>
      <c r="H1" s="234"/>
      <c r="I1" s="234"/>
      <c r="J1" s="234"/>
      <c r="K1" s="234"/>
      <c r="L1" s="234"/>
      <c r="M1" s="234"/>
    </row>
    <row r="2" spans="1:19" ht="30" customHeight="1" thickBot="1" x14ac:dyDescent="0.25">
      <c r="A2" s="473"/>
      <c r="B2" s="467" t="s">
        <v>0</v>
      </c>
      <c r="C2" s="477" t="s">
        <v>365</v>
      </c>
      <c r="D2" s="476"/>
      <c r="E2" s="477" t="s">
        <v>366</v>
      </c>
      <c r="F2" s="476"/>
      <c r="G2" s="477" t="s">
        <v>367</v>
      </c>
      <c r="H2" s="476"/>
      <c r="I2" s="477" t="s">
        <v>368</v>
      </c>
      <c r="J2" s="476"/>
      <c r="K2" s="477" t="s">
        <v>379</v>
      </c>
      <c r="L2" s="476"/>
      <c r="M2" s="235"/>
    </row>
    <row r="3" spans="1:19" ht="13.5" thickBot="1" x14ac:dyDescent="0.25">
      <c r="A3" s="474"/>
      <c r="B3" s="468"/>
      <c r="C3" s="100" t="s">
        <v>54</v>
      </c>
      <c r="D3" s="236" t="s">
        <v>55</v>
      </c>
      <c r="E3" s="100" t="s">
        <v>54</v>
      </c>
      <c r="F3" s="173" t="s">
        <v>55</v>
      </c>
      <c r="G3" s="100" t="s">
        <v>54</v>
      </c>
      <c r="H3" s="123" t="s">
        <v>55</v>
      </c>
      <c r="I3" s="100" t="s">
        <v>54</v>
      </c>
      <c r="J3" s="123" t="s">
        <v>55</v>
      </c>
      <c r="K3" s="484" t="s">
        <v>54</v>
      </c>
      <c r="L3" s="485" t="s">
        <v>55</v>
      </c>
      <c r="M3" s="237"/>
      <c r="S3" s="191"/>
    </row>
    <row r="4" spans="1:19" ht="14.25" customHeight="1" thickBot="1" x14ac:dyDescent="0.25">
      <c r="A4" s="475"/>
      <c r="B4" s="469"/>
      <c r="C4" s="102">
        <v>41728</v>
      </c>
      <c r="D4" s="174">
        <v>41729</v>
      </c>
      <c r="E4" s="102">
        <v>41820</v>
      </c>
      <c r="F4" s="238">
        <v>41820</v>
      </c>
      <c r="G4" s="102">
        <v>41912</v>
      </c>
      <c r="H4" s="238">
        <v>41912</v>
      </c>
      <c r="I4" s="102">
        <v>42004</v>
      </c>
      <c r="J4" s="238">
        <v>42004</v>
      </c>
      <c r="K4" s="484"/>
      <c r="L4" s="485"/>
      <c r="M4" s="237"/>
    </row>
    <row r="5" spans="1:19" ht="13.5" thickBot="1" x14ac:dyDescent="0.25">
      <c r="A5" s="125">
        <v>1</v>
      </c>
      <c r="B5" s="175" t="s">
        <v>1</v>
      </c>
      <c r="C5" s="106">
        <v>31247</v>
      </c>
      <c r="D5" s="368">
        <v>2727</v>
      </c>
      <c r="E5" s="367">
        <v>32300</v>
      </c>
      <c r="F5" s="366">
        <v>2817</v>
      </c>
      <c r="G5" s="367">
        <v>33381</v>
      </c>
      <c r="H5" s="364">
        <v>2953</v>
      </c>
      <c r="I5" s="367">
        <v>34399</v>
      </c>
      <c r="J5" s="364">
        <v>3027</v>
      </c>
      <c r="K5" s="367">
        <f>$I5-'Año 2013'!$I5</f>
        <v>4113</v>
      </c>
      <c r="L5" s="366">
        <f>$J5-'Año 2013'!$J5</f>
        <v>379</v>
      </c>
      <c r="M5" s="242"/>
      <c r="O5" s="458" t="s">
        <v>67</v>
      </c>
      <c r="P5" s="459"/>
    </row>
    <row r="6" spans="1:19" x14ac:dyDescent="0.2">
      <c r="A6" s="125">
        <v>2</v>
      </c>
      <c r="B6" s="135" t="s">
        <v>2</v>
      </c>
      <c r="C6" s="110">
        <v>61865</v>
      </c>
      <c r="D6" s="246">
        <v>3144</v>
      </c>
      <c r="E6" s="110">
        <v>63450</v>
      </c>
      <c r="F6" s="112">
        <v>3214</v>
      </c>
      <c r="G6" s="110">
        <v>65043</v>
      </c>
      <c r="H6" s="246">
        <v>3371</v>
      </c>
      <c r="I6" s="110">
        <v>66454</v>
      </c>
      <c r="J6" s="246">
        <v>3453</v>
      </c>
      <c r="K6" s="110">
        <f>$I6-'Año 2013'!$I6</f>
        <v>6276</v>
      </c>
      <c r="L6" s="112">
        <f>$J6-'Año 2013'!$J6</f>
        <v>393</v>
      </c>
      <c r="M6" s="242"/>
    </row>
    <row r="7" spans="1:19" x14ac:dyDescent="0.2">
      <c r="A7" s="125">
        <v>3</v>
      </c>
      <c r="B7" s="135" t="s">
        <v>3</v>
      </c>
      <c r="C7" s="209">
        <v>1709632</v>
      </c>
      <c r="D7" s="111">
        <v>11485</v>
      </c>
      <c r="E7" s="110">
        <v>1892485</v>
      </c>
      <c r="F7" s="112">
        <v>11886</v>
      </c>
      <c r="G7" s="110">
        <v>2056185</v>
      </c>
      <c r="H7" s="246">
        <v>12464</v>
      </c>
      <c r="I7" s="110">
        <v>2213943</v>
      </c>
      <c r="J7" s="246">
        <v>12851</v>
      </c>
      <c r="K7" s="110">
        <f>$I7-'Año 2013'!$I7</f>
        <v>653666</v>
      </c>
      <c r="L7" s="112">
        <f>$J7-'Año 2013'!$J7</f>
        <v>1698</v>
      </c>
      <c r="M7" s="242"/>
    </row>
    <row r="8" spans="1:19" x14ac:dyDescent="0.2">
      <c r="A8" s="125">
        <v>4</v>
      </c>
      <c r="B8" s="135" t="s">
        <v>4</v>
      </c>
      <c r="C8" s="209">
        <v>123801</v>
      </c>
      <c r="D8" s="111">
        <v>6866</v>
      </c>
      <c r="E8" s="110">
        <v>127875</v>
      </c>
      <c r="F8" s="112">
        <v>7008</v>
      </c>
      <c r="G8" s="110">
        <v>131859</v>
      </c>
      <c r="H8" s="246">
        <v>7444</v>
      </c>
      <c r="I8" s="110">
        <v>135987</v>
      </c>
      <c r="J8" s="246">
        <v>7741</v>
      </c>
      <c r="K8" s="110">
        <f>$I8-'Año 2013'!$I8</f>
        <v>16431</v>
      </c>
      <c r="L8" s="112">
        <f>$J8-'Año 2013'!$J8</f>
        <v>1120</v>
      </c>
      <c r="M8" s="242"/>
    </row>
    <row r="9" spans="1:19" x14ac:dyDescent="0.2">
      <c r="A9" s="125">
        <v>5</v>
      </c>
      <c r="B9" s="135" t="s">
        <v>5</v>
      </c>
      <c r="C9" s="209">
        <v>679403</v>
      </c>
      <c r="D9" s="111">
        <v>8407</v>
      </c>
      <c r="E9" s="110">
        <v>702980</v>
      </c>
      <c r="F9" s="112">
        <v>8565</v>
      </c>
      <c r="G9" s="110">
        <v>728842</v>
      </c>
      <c r="H9" s="246">
        <v>9109</v>
      </c>
      <c r="I9" s="110">
        <v>751291</v>
      </c>
      <c r="J9" s="246">
        <v>9397</v>
      </c>
      <c r="K9" s="110">
        <f>$I9-'Año 2013'!$I9</f>
        <v>93864</v>
      </c>
      <c r="L9" s="112">
        <f>$J9-'Año 2013'!$J9</f>
        <v>1252</v>
      </c>
      <c r="M9" s="242"/>
    </row>
    <row r="10" spans="1:19" x14ac:dyDescent="0.2">
      <c r="A10" s="125">
        <v>6</v>
      </c>
      <c r="B10" s="135" t="s">
        <v>6</v>
      </c>
      <c r="C10" s="209">
        <v>8695</v>
      </c>
      <c r="D10" s="111">
        <v>6019</v>
      </c>
      <c r="E10" s="110">
        <v>8909</v>
      </c>
      <c r="F10" s="112">
        <v>6125</v>
      </c>
      <c r="G10" s="110">
        <v>9134</v>
      </c>
      <c r="H10" s="246">
        <v>6264</v>
      </c>
      <c r="I10" s="110">
        <v>9337</v>
      </c>
      <c r="J10" s="246">
        <v>6332</v>
      </c>
      <c r="K10" s="110">
        <f>$I10-'Año 2013'!$I10</f>
        <v>859</v>
      </c>
      <c r="L10" s="112">
        <f>$J10-'Año 2013'!$J10</f>
        <v>419</v>
      </c>
      <c r="M10" s="242"/>
    </row>
    <row r="11" spans="1:19" x14ac:dyDescent="0.2">
      <c r="A11" s="125">
        <v>7</v>
      </c>
      <c r="B11" s="135" t="s">
        <v>7</v>
      </c>
      <c r="C11" s="209">
        <v>969846</v>
      </c>
      <c r="D11" s="111">
        <v>84217</v>
      </c>
      <c r="E11" s="110">
        <v>997617</v>
      </c>
      <c r="F11" s="112">
        <v>88418</v>
      </c>
      <c r="G11" s="110">
        <v>1024543</v>
      </c>
      <c r="H11" s="246">
        <v>92162</v>
      </c>
      <c r="I11" s="110">
        <v>1048908</v>
      </c>
      <c r="J11" s="246">
        <v>94330</v>
      </c>
      <c r="K11" s="110">
        <f>$I11-'Año 2013'!$I11</f>
        <v>104169</v>
      </c>
      <c r="L11" s="112">
        <f>$J11-'Año 2013'!$J11</f>
        <v>12249</v>
      </c>
      <c r="M11" s="242"/>
    </row>
    <row r="12" spans="1:19" x14ac:dyDescent="0.2">
      <c r="A12" s="125">
        <v>8</v>
      </c>
      <c r="B12" s="135" t="s">
        <v>8</v>
      </c>
      <c r="C12" s="209">
        <v>88723</v>
      </c>
      <c r="D12" s="111">
        <v>19325</v>
      </c>
      <c r="E12" s="110">
        <v>91496</v>
      </c>
      <c r="F12" s="112">
        <v>19846</v>
      </c>
      <c r="G12" s="110">
        <v>94339</v>
      </c>
      <c r="H12" s="246">
        <v>21002</v>
      </c>
      <c r="I12" s="110">
        <v>97449</v>
      </c>
      <c r="J12" s="246">
        <v>21675</v>
      </c>
      <c r="K12" s="110">
        <f>$I12-'Año 2013'!$I12</f>
        <v>11406</v>
      </c>
      <c r="L12" s="112">
        <f>$J12-'Año 2013'!$J12</f>
        <v>2916</v>
      </c>
      <c r="M12" s="242"/>
    </row>
    <row r="13" spans="1:19" x14ac:dyDescent="0.2">
      <c r="A13" s="125">
        <v>9</v>
      </c>
      <c r="B13" s="135" t="s">
        <v>9</v>
      </c>
      <c r="C13" s="209">
        <v>7265</v>
      </c>
      <c r="D13" s="111">
        <v>269</v>
      </c>
      <c r="E13" s="110">
        <v>7465</v>
      </c>
      <c r="F13" s="112">
        <v>276</v>
      </c>
      <c r="G13" s="110">
        <v>7683</v>
      </c>
      <c r="H13" s="246">
        <v>291</v>
      </c>
      <c r="I13" s="110">
        <v>7839</v>
      </c>
      <c r="J13" s="246">
        <v>300</v>
      </c>
      <c r="K13" s="110">
        <f>$I13-'Año 2013'!$I13</f>
        <v>811</v>
      </c>
      <c r="L13" s="112">
        <f>$J13-'Año 2013'!$J13</f>
        <v>38</v>
      </c>
      <c r="M13" s="242"/>
    </row>
    <row r="14" spans="1:19" x14ac:dyDescent="0.2">
      <c r="A14" s="125">
        <v>10</v>
      </c>
      <c r="B14" s="135" t="s">
        <v>10</v>
      </c>
      <c r="C14" s="209">
        <v>5354</v>
      </c>
      <c r="D14" s="111">
        <v>1338</v>
      </c>
      <c r="E14" s="110">
        <v>5532</v>
      </c>
      <c r="F14" s="112">
        <v>1361</v>
      </c>
      <c r="G14" s="110">
        <v>5686</v>
      </c>
      <c r="H14" s="246">
        <v>1416</v>
      </c>
      <c r="I14" s="110">
        <v>5849</v>
      </c>
      <c r="J14" s="246">
        <v>1445</v>
      </c>
      <c r="K14" s="110">
        <f>$I14-'Año 2013'!$I14</f>
        <v>627</v>
      </c>
      <c r="L14" s="112">
        <f>$J14-'Año 2013'!$J14</f>
        <v>150</v>
      </c>
      <c r="M14" s="242"/>
    </row>
    <row r="15" spans="1:19" x14ac:dyDescent="0.2">
      <c r="A15" s="125">
        <v>11</v>
      </c>
      <c r="B15" s="135" t="s">
        <v>11</v>
      </c>
      <c r="C15" s="209">
        <v>477731</v>
      </c>
      <c r="D15" s="111">
        <v>16704</v>
      </c>
      <c r="E15" s="110">
        <v>492036</v>
      </c>
      <c r="F15" s="112">
        <v>16992</v>
      </c>
      <c r="G15" s="110">
        <v>506266</v>
      </c>
      <c r="H15" s="246">
        <v>17907</v>
      </c>
      <c r="I15" s="110">
        <v>521720</v>
      </c>
      <c r="J15" s="246">
        <v>18428</v>
      </c>
      <c r="K15" s="110">
        <f>$I15-'Año 2013'!$I15</f>
        <v>58425</v>
      </c>
      <c r="L15" s="112">
        <f>$J15-'Año 2013'!$J15</f>
        <v>2240</v>
      </c>
      <c r="M15" s="242"/>
    </row>
    <row r="16" spans="1:19" ht="15" x14ac:dyDescent="0.2">
      <c r="A16" s="125">
        <v>12</v>
      </c>
      <c r="B16" s="135" t="s">
        <v>12</v>
      </c>
      <c r="C16" s="209">
        <v>18863</v>
      </c>
      <c r="D16" s="111">
        <v>1399</v>
      </c>
      <c r="E16" s="110">
        <v>19556</v>
      </c>
      <c r="F16" s="112">
        <v>1415</v>
      </c>
      <c r="G16" s="110">
        <v>20226</v>
      </c>
      <c r="H16" s="246">
        <v>1503</v>
      </c>
      <c r="I16" s="110">
        <v>20891</v>
      </c>
      <c r="J16" s="246">
        <v>1544</v>
      </c>
      <c r="K16" s="110">
        <f>$I16-'Año 2013'!$I16</f>
        <v>2662</v>
      </c>
      <c r="L16" s="112">
        <f>$J16-'Año 2013'!$J16</f>
        <v>186</v>
      </c>
      <c r="M16" s="242"/>
      <c r="P16" s="457"/>
      <c r="Q16" s="457"/>
    </row>
    <row r="17" spans="1:13" x14ac:dyDescent="0.2">
      <c r="A17" s="125">
        <v>13</v>
      </c>
      <c r="B17" s="135" t="s">
        <v>13</v>
      </c>
      <c r="C17" s="209">
        <v>3341</v>
      </c>
      <c r="D17" s="111">
        <v>351</v>
      </c>
      <c r="E17" s="110">
        <v>3463</v>
      </c>
      <c r="F17" s="112">
        <v>367</v>
      </c>
      <c r="G17" s="110">
        <v>3541</v>
      </c>
      <c r="H17" s="246">
        <v>391</v>
      </c>
      <c r="I17" s="110">
        <v>3631</v>
      </c>
      <c r="J17" s="246">
        <v>414</v>
      </c>
      <c r="K17" s="110">
        <f>$I17-'Año 2013'!$I17</f>
        <v>405</v>
      </c>
      <c r="L17" s="112">
        <f>$J17-'Año 2013'!$J17</f>
        <v>71</v>
      </c>
      <c r="M17" s="242"/>
    </row>
    <row r="18" spans="1:13" x14ac:dyDescent="0.2">
      <c r="A18" s="125">
        <v>14</v>
      </c>
      <c r="B18" s="135" t="s">
        <v>14</v>
      </c>
      <c r="C18" s="209">
        <v>9482</v>
      </c>
      <c r="D18" s="111">
        <v>1041</v>
      </c>
      <c r="E18" s="110">
        <v>9759</v>
      </c>
      <c r="F18" s="112">
        <v>1068</v>
      </c>
      <c r="G18" s="110">
        <v>10020</v>
      </c>
      <c r="H18" s="246">
        <v>1117</v>
      </c>
      <c r="I18" s="110">
        <v>10281</v>
      </c>
      <c r="J18" s="246">
        <v>1157</v>
      </c>
      <c r="K18" s="110">
        <f>$I18-'Año 2013'!$I18</f>
        <v>1050</v>
      </c>
      <c r="L18" s="112">
        <f>$J18-'Año 2013'!$J18</f>
        <v>142</v>
      </c>
      <c r="M18" s="242"/>
    </row>
    <row r="19" spans="1:13" x14ac:dyDescent="0.2">
      <c r="A19" s="125">
        <v>15</v>
      </c>
      <c r="B19" s="135" t="s">
        <v>15</v>
      </c>
      <c r="C19" s="209">
        <v>22852</v>
      </c>
      <c r="D19" s="111">
        <v>2076</v>
      </c>
      <c r="E19" s="110">
        <v>23443</v>
      </c>
      <c r="F19" s="112">
        <v>2128</v>
      </c>
      <c r="G19" s="110">
        <v>24033</v>
      </c>
      <c r="H19" s="246">
        <v>2253</v>
      </c>
      <c r="I19" s="110">
        <v>24582</v>
      </c>
      <c r="J19" s="246">
        <v>2330</v>
      </c>
      <c r="K19" s="110">
        <f>$I19-'Año 2013'!$I19</f>
        <v>2321</v>
      </c>
      <c r="L19" s="112">
        <f>$J19-'Año 2013'!$J19</f>
        <v>303</v>
      </c>
      <c r="M19" s="242"/>
    </row>
    <row r="20" spans="1:13" x14ac:dyDescent="0.2">
      <c r="A20" s="125">
        <v>16</v>
      </c>
      <c r="B20" s="135" t="s">
        <v>16</v>
      </c>
      <c r="C20" s="209">
        <v>14222</v>
      </c>
      <c r="D20" s="111">
        <v>2277</v>
      </c>
      <c r="E20" s="110">
        <v>14581</v>
      </c>
      <c r="F20" s="112">
        <v>2331</v>
      </c>
      <c r="G20" s="110">
        <v>14906</v>
      </c>
      <c r="H20" s="246">
        <v>2439</v>
      </c>
      <c r="I20" s="110">
        <v>15237</v>
      </c>
      <c r="J20" s="246">
        <v>2510</v>
      </c>
      <c r="K20" s="110">
        <f>$I20-'Año 2013'!$I20</f>
        <v>1311</v>
      </c>
      <c r="L20" s="112">
        <f>$J20-'Año 2013'!$J20</f>
        <v>308</v>
      </c>
      <c r="M20" s="242"/>
    </row>
    <row r="21" spans="1:13" x14ac:dyDescent="0.2">
      <c r="A21" s="125">
        <v>17</v>
      </c>
      <c r="B21" s="135" t="s">
        <v>17</v>
      </c>
      <c r="C21" s="209">
        <v>14217</v>
      </c>
      <c r="D21" s="111">
        <v>2383</v>
      </c>
      <c r="E21" s="110">
        <v>14728</v>
      </c>
      <c r="F21" s="112">
        <v>2478</v>
      </c>
      <c r="G21" s="110">
        <v>15215</v>
      </c>
      <c r="H21" s="246">
        <v>2625</v>
      </c>
      <c r="I21" s="110">
        <v>15709</v>
      </c>
      <c r="J21" s="246">
        <v>2715</v>
      </c>
      <c r="K21" s="110">
        <f>$I21-'Año 2013'!$I21</f>
        <v>1966</v>
      </c>
      <c r="L21" s="112">
        <f>$J21-'Año 2013'!$J21</f>
        <v>417</v>
      </c>
      <c r="M21" s="242"/>
    </row>
    <row r="22" spans="1:13" s="150" customFormat="1" x14ac:dyDescent="0.2">
      <c r="A22" s="125">
        <v>18</v>
      </c>
      <c r="B22" s="135" t="s">
        <v>18</v>
      </c>
      <c r="C22" s="209">
        <v>32294</v>
      </c>
      <c r="D22" s="111">
        <v>5468</v>
      </c>
      <c r="E22" s="110">
        <v>45258</v>
      </c>
      <c r="F22" s="112">
        <v>5751</v>
      </c>
      <c r="G22" s="110">
        <v>58261</v>
      </c>
      <c r="H22" s="246">
        <v>6160</v>
      </c>
      <c r="I22" s="110">
        <v>68940</v>
      </c>
      <c r="J22" s="246">
        <v>6407</v>
      </c>
      <c r="K22" s="338">
        <v>48146</v>
      </c>
      <c r="L22" s="112">
        <f>$J22-'Año 2013'!$J22</f>
        <v>1197</v>
      </c>
      <c r="M22" s="247"/>
    </row>
    <row r="23" spans="1:13" x14ac:dyDescent="0.2">
      <c r="A23" s="125">
        <v>19</v>
      </c>
      <c r="B23" s="135" t="s">
        <v>19</v>
      </c>
      <c r="C23" s="209">
        <v>2767253</v>
      </c>
      <c r="D23" s="111">
        <v>90990</v>
      </c>
      <c r="E23" s="110">
        <v>2842797</v>
      </c>
      <c r="F23" s="112">
        <v>92700</v>
      </c>
      <c r="G23" s="110">
        <v>2940162</v>
      </c>
      <c r="H23" s="246">
        <v>98250</v>
      </c>
      <c r="I23" s="110">
        <v>2994320</v>
      </c>
      <c r="J23" s="246">
        <v>100200</v>
      </c>
      <c r="K23" s="110">
        <f>$I23-'Año 2013'!$I23</f>
        <v>258461</v>
      </c>
      <c r="L23" s="112">
        <f>$J23-'Año 2013'!$J23</f>
        <v>10289</v>
      </c>
      <c r="M23" s="242"/>
    </row>
    <row r="24" spans="1:13" x14ac:dyDescent="0.2">
      <c r="A24" s="125">
        <v>20</v>
      </c>
      <c r="B24" s="135" t="s">
        <v>20</v>
      </c>
      <c r="C24" s="209">
        <v>204553</v>
      </c>
      <c r="D24" s="111">
        <v>791</v>
      </c>
      <c r="E24" s="110">
        <v>210867</v>
      </c>
      <c r="F24" s="112">
        <v>814</v>
      </c>
      <c r="G24" s="110">
        <v>221061</v>
      </c>
      <c r="H24" s="246">
        <v>849</v>
      </c>
      <c r="I24" s="110">
        <v>226524</v>
      </c>
      <c r="J24" s="246">
        <v>866</v>
      </c>
      <c r="K24" s="110">
        <f>$I24-'Año 2013'!$I24</f>
        <v>25552</v>
      </c>
      <c r="L24" s="112">
        <f>$J24-'Año 2013'!$J24</f>
        <v>88</v>
      </c>
      <c r="M24" s="242"/>
    </row>
    <row r="25" spans="1:13" x14ac:dyDescent="0.2">
      <c r="A25" s="125">
        <v>21</v>
      </c>
      <c r="B25" s="135" t="s">
        <v>21</v>
      </c>
      <c r="C25" s="209">
        <v>2411521</v>
      </c>
      <c r="D25" s="111">
        <v>180292</v>
      </c>
      <c r="E25" s="110">
        <v>2453117</v>
      </c>
      <c r="F25" s="112">
        <v>187365</v>
      </c>
      <c r="G25" s="110">
        <v>2495515</v>
      </c>
      <c r="H25" s="246">
        <v>194706</v>
      </c>
      <c r="I25" s="110">
        <v>2530682</v>
      </c>
      <c r="J25" s="246">
        <v>198684</v>
      </c>
      <c r="K25" s="110">
        <f>$I25-'Año 2013'!$I25</f>
        <v>153054</v>
      </c>
      <c r="L25" s="112">
        <f>$J25-'Año 2013'!$J25</f>
        <v>21941</v>
      </c>
      <c r="M25" s="242"/>
    </row>
    <row r="26" spans="1:13" x14ac:dyDescent="0.2">
      <c r="A26" s="125">
        <v>22</v>
      </c>
      <c r="B26" s="135" t="s">
        <v>22</v>
      </c>
      <c r="C26" s="209">
        <v>7970</v>
      </c>
      <c r="D26" s="111">
        <v>1759</v>
      </c>
      <c r="E26" s="110">
        <v>8571</v>
      </c>
      <c r="F26" s="112">
        <v>1831</v>
      </c>
      <c r="G26" s="110">
        <v>9191</v>
      </c>
      <c r="H26" s="246">
        <v>1902</v>
      </c>
      <c r="I26" s="110">
        <v>9682</v>
      </c>
      <c r="J26" s="246">
        <v>1958</v>
      </c>
      <c r="K26" s="110">
        <f>$I26-'Año 2013'!$I26</f>
        <v>2272</v>
      </c>
      <c r="L26" s="112">
        <f>$J26-'Año 2013'!$J26</f>
        <v>241</v>
      </c>
      <c r="M26" s="242"/>
    </row>
    <row r="27" spans="1:13" x14ac:dyDescent="0.2">
      <c r="A27" s="125">
        <v>23</v>
      </c>
      <c r="B27" s="135" t="s">
        <v>23</v>
      </c>
      <c r="C27" s="209">
        <v>763171</v>
      </c>
      <c r="D27" s="111">
        <v>104219</v>
      </c>
      <c r="E27" s="110">
        <v>797921</v>
      </c>
      <c r="F27" s="112">
        <v>107524</v>
      </c>
      <c r="G27" s="110">
        <v>826178</v>
      </c>
      <c r="H27" s="246">
        <v>113911</v>
      </c>
      <c r="I27" s="110">
        <v>851858</v>
      </c>
      <c r="J27" s="246">
        <v>117319</v>
      </c>
      <c r="K27" s="110">
        <f>$I27-'Año 2013'!$I27</f>
        <v>112903</v>
      </c>
      <c r="L27" s="112">
        <f>$J27-'Año 2013'!$J27</f>
        <v>16439</v>
      </c>
      <c r="M27" s="242"/>
    </row>
    <row r="28" spans="1:13" x14ac:dyDescent="0.2">
      <c r="A28" s="125">
        <v>24</v>
      </c>
      <c r="B28" s="135" t="s">
        <v>24</v>
      </c>
      <c r="C28" s="209">
        <v>177048</v>
      </c>
      <c r="D28" s="111">
        <v>4926</v>
      </c>
      <c r="E28" s="110">
        <v>181375</v>
      </c>
      <c r="F28" s="112">
        <v>4965</v>
      </c>
      <c r="G28" s="110">
        <v>185084</v>
      </c>
      <c r="H28" s="246">
        <v>5275</v>
      </c>
      <c r="I28" s="110">
        <v>188875</v>
      </c>
      <c r="J28" s="246">
        <v>5425</v>
      </c>
      <c r="K28" s="110">
        <f>$I28-'Año 2013'!$I28</f>
        <v>16874</v>
      </c>
      <c r="L28" s="244">
        <f>$J28-'Año 2013'!$J28</f>
        <v>653</v>
      </c>
      <c r="M28" s="245"/>
    </row>
    <row r="29" spans="1:13" x14ac:dyDescent="0.2">
      <c r="A29" s="125">
        <v>25</v>
      </c>
      <c r="B29" s="135" t="s">
        <v>25</v>
      </c>
      <c r="C29" s="209">
        <v>41018</v>
      </c>
      <c r="D29" s="111">
        <v>4448</v>
      </c>
      <c r="E29" s="110">
        <v>42497</v>
      </c>
      <c r="F29" s="112">
        <v>4566</v>
      </c>
      <c r="G29" s="110">
        <v>43908</v>
      </c>
      <c r="H29" s="246">
        <v>4786</v>
      </c>
      <c r="I29" s="110">
        <v>45368</v>
      </c>
      <c r="J29" s="246">
        <v>4937</v>
      </c>
      <c r="K29" s="110">
        <f>$I29-'Año 2013'!$I29</f>
        <v>5805</v>
      </c>
      <c r="L29" s="112">
        <f>$J29-'Año 2013'!$J29</f>
        <v>626</v>
      </c>
      <c r="M29" s="242"/>
    </row>
    <row r="30" spans="1:13" ht="25.5" x14ac:dyDescent="0.2">
      <c r="A30" s="125">
        <v>26</v>
      </c>
      <c r="B30" s="135" t="s">
        <v>170</v>
      </c>
      <c r="C30" s="209">
        <v>156035</v>
      </c>
      <c r="D30" s="111">
        <v>12070</v>
      </c>
      <c r="E30" s="110">
        <v>161841</v>
      </c>
      <c r="F30" s="112">
        <v>12436</v>
      </c>
      <c r="G30" s="110">
        <v>167506</v>
      </c>
      <c r="H30" s="246">
        <v>13183</v>
      </c>
      <c r="I30" s="110">
        <v>172666</v>
      </c>
      <c r="J30" s="246">
        <v>13682</v>
      </c>
      <c r="K30" s="110">
        <f>$I30-'Año 2013'!$I30</f>
        <v>21734</v>
      </c>
      <c r="L30" s="112">
        <f>$J30-'Año 2013'!$J30</f>
        <v>1987</v>
      </c>
      <c r="M30" s="247"/>
    </row>
    <row r="31" spans="1:13" x14ac:dyDescent="0.2">
      <c r="A31" s="125">
        <v>27</v>
      </c>
      <c r="B31" s="135" t="s">
        <v>27</v>
      </c>
      <c r="C31" s="209">
        <v>106434</v>
      </c>
      <c r="D31" s="111">
        <v>1081</v>
      </c>
      <c r="E31" s="110">
        <v>109670</v>
      </c>
      <c r="F31" s="112">
        <v>1110</v>
      </c>
      <c r="G31" s="110">
        <v>112954</v>
      </c>
      <c r="H31" s="246">
        <v>1163</v>
      </c>
      <c r="I31" s="110">
        <v>116171</v>
      </c>
      <c r="J31" s="246">
        <v>1184</v>
      </c>
      <c r="K31" s="110">
        <f>$I31-'Año 2013'!$I31</f>
        <v>13078</v>
      </c>
      <c r="L31" s="112">
        <f>$J31-'Año 2013'!$J31</f>
        <v>134</v>
      </c>
      <c r="M31" s="242"/>
    </row>
    <row r="32" spans="1:13" x14ac:dyDescent="0.2">
      <c r="A32" s="125">
        <v>28</v>
      </c>
      <c r="B32" s="135" t="s">
        <v>28</v>
      </c>
      <c r="C32" s="209">
        <v>29751</v>
      </c>
      <c r="D32" s="111">
        <v>4178</v>
      </c>
      <c r="E32" s="110">
        <v>30765</v>
      </c>
      <c r="F32" s="112">
        <v>4297</v>
      </c>
      <c r="G32" s="110">
        <v>31696</v>
      </c>
      <c r="H32" s="246">
        <v>4513</v>
      </c>
      <c r="I32" s="110">
        <v>32605</v>
      </c>
      <c r="J32" s="246">
        <v>4609</v>
      </c>
      <c r="K32" s="110">
        <f>$I32-'Año 2013'!$I32</f>
        <v>3736</v>
      </c>
      <c r="L32" s="112">
        <f>$J32-'Año 2013'!$J32</f>
        <v>524</v>
      </c>
      <c r="M32" s="242"/>
    </row>
    <row r="33" spans="1:13" x14ac:dyDescent="0.2">
      <c r="A33" s="125">
        <v>29</v>
      </c>
      <c r="B33" s="135" t="s">
        <v>29</v>
      </c>
      <c r="C33" s="209">
        <v>1015580</v>
      </c>
      <c r="D33" s="111">
        <v>10018</v>
      </c>
      <c r="E33" s="110">
        <v>1055433</v>
      </c>
      <c r="F33" s="112">
        <v>10609</v>
      </c>
      <c r="G33" s="110">
        <v>1093106</v>
      </c>
      <c r="H33" s="246">
        <v>11492</v>
      </c>
      <c r="I33" s="110">
        <v>1134121</v>
      </c>
      <c r="J33" s="246">
        <v>12163</v>
      </c>
      <c r="K33" s="110">
        <f>$I33-'Año 2013'!$I33</f>
        <v>156693</v>
      </c>
      <c r="L33" s="112">
        <f>$J33-'Año 2013'!$J33</f>
        <v>2663</v>
      </c>
      <c r="M33" s="242"/>
    </row>
    <row r="34" spans="1:13" x14ac:dyDescent="0.2">
      <c r="A34" s="125">
        <v>30</v>
      </c>
      <c r="B34" s="135" t="s">
        <v>30</v>
      </c>
      <c r="C34" s="209">
        <v>72172</v>
      </c>
      <c r="D34" s="111">
        <v>3867</v>
      </c>
      <c r="E34" s="110">
        <v>74382</v>
      </c>
      <c r="F34" s="112">
        <v>3971</v>
      </c>
      <c r="G34" s="110">
        <v>76388</v>
      </c>
      <c r="H34" s="246">
        <v>4183</v>
      </c>
      <c r="I34" s="110">
        <v>78446</v>
      </c>
      <c r="J34" s="246">
        <v>4293</v>
      </c>
      <c r="K34" s="110">
        <f>$I34-'Año 2013'!$I34</f>
        <v>8481</v>
      </c>
      <c r="L34" s="112">
        <f>$J34-'Año 2013'!$J34</f>
        <v>523</v>
      </c>
      <c r="M34" s="242"/>
    </row>
    <row r="35" spans="1:13" x14ac:dyDescent="0.2">
      <c r="A35" s="125">
        <v>31</v>
      </c>
      <c r="B35" s="135" t="s">
        <v>31</v>
      </c>
      <c r="C35" s="209">
        <v>204977</v>
      </c>
      <c r="D35" s="111">
        <v>4112</v>
      </c>
      <c r="E35" s="110">
        <v>214530</v>
      </c>
      <c r="F35" s="112">
        <v>4230</v>
      </c>
      <c r="G35" s="110">
        <v>222743</v>
      </c>
      <c r="H35" s="246">
        <v>4446</v>
      </c>
      <c r="I35" s="110">
        <v>230236</v>
      </c>
      <c r="J35" s="246">
        <v>4582</v>
      </c>
      <c r="K35" s="110">
        <f>$I35-'Año 2013'!$I35</f>
        <v>33523</v>
      </c>
      <c r="L35" s="112">
        <f>$J35-'Año 2013'!$J35</f>
        <v>608</v>
      </c>
      <c r="M35" s="242"/>
    </row>
    <row r="36" spans="1:13" x14ac:dyDescent="0.2">
      <c r="A36" s="125">
        <v>32</v>
      </c>
      <c r="B36" s="135" t="s">
        <v>32</v>
      </c>
      <c r="C36" s="209">
        <v>15984</v>
      </c>
      <c r="D36" s="111">
        <v>1375</v>
      </c>
      <c r="E36" s="110">
        <v>16534</v>
      </c>
      <c r="F36" s="112">
        <v>1401</v>
      </c>
      <c r="G36" s="110">
        <v>17049</v>
      </c>
      <c r="H36" s="246">
        <v>1470</v>
      </c>
      <c r="I36" s="110">
        <v>17586</v>
      </c>
      <c r="J36" s="246">
        <v>1528</v>
      </c>
      <c r="K36" s="110">
        <f>$I36-'Año 2013'!$I36</f>
        <v>2227</v>
      </c>
      <c r="L36" s="112">
        <f>$J36-'Año 2013'!$J36</f>
        <v>191</v>
      </c>
      <c r="M36" s="242"/>
    </row>
    <row r="37" spans="1:13" x14ac:dyDescent="0.2">
      <c r="A37" s="125">
        <v>33</v>
      </c>
      <c r="B37" s="135" t="s">
        <v>33</v>
      </c>
      <c r="C37" s="209">
        <v>4076</v>
      </c>
      <c r="D37" s="111">
        <v>263</v>
      </c>
      <c r="E37" s="110">
        <v>4236</v>
      </c>
      <c r="F37" s="112">
        <v>278</v>
      </c>
      <c r="G37" s="110">
        <v>4370</v>
      </c>
      <c r="H37" s="246">
        <v>295</v>
      </c>
      <c r="I37" s="110">
        <v>4507</v>
      </c>
      <c r="J37" s="246">
        <v>303</v>
      </c>
      <c r="K37" s="110">
        <f>$I37-'Año 2013'!$I37</f>
        <v>558</v>
      </c>
      <c r="L37" s="112">
        <f>$J37-'Año 2013'!$J37</f>
        <v>46</v>
      </c>
      <c r="M37" s="242"/>
    </row>
    <row r="38" spans="1:13" x14ac:dyDescent="0.2">
      <c r="A38" s="125">
        <v>34</v>
      </c>
      <c r="B38" s="135" t="s">
        <v>34</v>
      </c>
      <c r="C38" s="209">
        <v>919388</v>
      </c>
      <c r="D38" s="111">
        <v>169675</v>
      </c>
      <c r="E38" s="110">
        <v>936747</v>
      </c>
      <c r="F38" s="112">
        <v>176086</v>
      </c>
      <c r="G38" s="110">
        <v>952754</v>
      </c>
      <c r="H38" s="246">
        <v>184713</v>
      </c>
      <c r="I38" s="110">
        <v>967068</v>
      </c>
      <c r="J38" s="246">
        <v>189536</v>
      </c>
      <c r="K38" s="110">
        <f>$I38-'Año 2013'!$I38</f>
        <v>64480</v>
      </c>
      <c r="L38" s="112">
        <f>$J38-'Año 2013'!$J38</f>
        <v>23840</v>
      </c>
      <c r="M38" s="242"/>
    </row>
    <row r="39" spans="1:13" ht="14.25" customHeight="1" x14ac:dyDescent="0.2">
      <c r="A39" s="125">
        <v>35</v>
      </c>
      <c r="B39" s="135" t="s">
        <v>35</v>
      </c>
      <c r="C39" s="209">
        <v>39677</v>
      </c>
      <c r="D39" s="111">
        <v>2912</v>
      </c>
      <c r="E39" s="110">
        <v>42458</v>
      </c>
      <c r="F39" s="112">
        <v>3300</v>
      </c>
      <c r="G39" s="110">
        <v>45221</v>
      </c>
      <c r="H39" s="246">
        <v>3896</v>
      </c>
      <c r="I39" s="110">
        <v>48169</v>
      </c>
      <c r="J39" s="246">
        <v>4333</v>
      </c>
      <c r="K39" s="110">
        <f>$I39-'Año 2013'!$I39</f>
        <v>11119</v>
      </c>
      <c r="L39" s="112">
        <f>$J39-'Año 2013'!$J39</f>
        <v>1739</v>
      </c>
      <c r="M39" s="247"/>
    </row>
    <row r="40" spans="1:13" x14ac:dyDescent="0.2">
      <c r="A40" s="125">
        <v>36</v>
      </c>
      <c r="B40" s="135" t="s">
        <v>36</v>
      </c>
      <c r="C40" s="209">
        <v>355321</v>
      </c>
      <c r="D40" s="111">
        <v>1241</v>
      </c>
      <c r="E40" s="110">
        <v>368647</v>
      </c>
      <c r="F40" s="112">
        <v>1279</v>
      </c>
      <c r="G40" s="110">
        <v>381354</v>
      </c>
      <c r="H40" s="246">
        <v>1382</v>
      </c>
      <c r="I40" s="110">
        <v>394482</v>
      </c>
      <c r="J40" s="246">
        <v>1444</v>
      </c>
      <c r="K40" s="110">
        <f>$I40-'Año 2013'!$I40</f>
        <v>52263</v>
      </c>
      <c r="L40" s="112">
        <f>$J40-'Año 2013'!$J40</f>
        <v>246</v>
      </c>
      <c r="M40" s="242"/>
    </row>
    <row r="41" spans="1:13" ht="12.75" customHeight="1" x14ac:dyDescent="0.2">
      <c r="A41" s="125">
        <v>37</v>
      </c>
      <c r="B41" s="135" t="s">
        <v>37</v>
      </c>
      <c r="C41" s="209">
        <v>150112</v>
      </c>
      <c r="D41" s="111">
        <v>6232</v>
      </c>
      <c r="E41" s="110">
        <v>156778</v>
      </c>
      <c r="F41" s="112">
        <v>6346</v>
      </c>
      <c r="G41" s="110">
        <v>164145</v>
      </c>
      <c r="H41" s="246">
        <v>6843</v>
      </c>
      <c r="I41" s="110">
        <v>170514</v>
      </c>
      <c r="J41" s="246">
        <v>7082</v>
      </c>
      <c r="K41" s="110">
        <f>$I41-'Año 2013'!$I41</f>
        <v>26462</v>
      </c>
      <c r="L41" s="112">
        <f>$J41-'Año 2013'!$J41</f>
        <v>1069</v>
      </c>
      <c r="M41" s="247"/>
    </row>
    <row r="42" spans="1:13" s="150" customFormat="1" ht="25.5" x14ac:dyDescent="0.2">
      <c r="A42" s="125">
        <v>38</v>
      </c>
      <c r="B42" s="135" t="s">
        <v>38</v>
      </c>
      <c r="C42" s="209">
        <v>174100</v>
      </c>
      <c r="D42" s="111">
        <v>6185</v>
      </c>
      <c r="E42" s="110">
        <v>178102</v>
      </c>
      <c r="F42" s="112">
        <v>6405</v>
      </c>
      <c r="G42" s="110">
        <v>182278</v>
      </c>
      <c r="H42" s="246">
        <v>6785</v>
      </c>
      <c r="I42" s="110">
        <v>186049</v>
      </c>
      <c r="J42" s="246">
        <v>6982</v>
      </c>
      <c r="K42" s="110">
        <f>$I42-'Año 2013'!$I42</f>
        <v>15290</v>
      </c>
      <c r="L42" s="112">
        <f>$J42-'Año 2013'!$J42</f>
        <v>957</v>
      </c>
      <c r="M42" s="247"/>
    </row>
    <row r="43" spans="1:13" x14ac:dyDescent="0.2">
      <c r="A43" s="125">
        <v>39</v>
      </c>
      <c r="B43" s="135" t="s">
        <v>39</v>
      </c>
      <c r="C43" s="209">
        <v>209770</v>
      </c>
      <c r="D43" s="111">
        <v>30496</v>
      </c>
      <c r="E43" s="110">
        <v>216673</v>
      </c>
      <c r="F43" s="112">
        <v>32215</v>
      </c>
      <c r="G43" s="110">
        <v>223979</v>
      </c>
      <c r="H43" s="246">
        <v>34481</v>
      </c>
      <c r="I43" s="110">
        <v>230331</v>
      </c>
      <c r="J43" s="246">
        <v>36311</v>
      </c>
      <c r="K43" s="110">
        <f>$I43-'Año 2013'!$I43</f>
        <v>24955</v>
      </c>
      <c r="L43" s="112">
        <f>$J43-'Año 2013'!$J43</f>
        <v>6595</v>
      </c>
      <c r="M43" s="242"/>
    </row>
    <row r="44" spans="1:13" x14ac:dyDescent="0.2">
      <c r="A44" s="125">
        <v>40</v>
      </c>
      <c r="B44" s="135" t="s">
        <v>40</v>
      </c>
      <c r="C44" s="209">
        <v>20471</v>
      </c>
      <c r="D44" s="111">
        <v>2127</v>
      </c>
      <c r="E44" s="110">
        <v>21109</v>
      </c>
      <c r="F44" s="112">
        <v>2189</v>
      </c>
      <c r="G44" s="110">
        <v>21723</v>
      </c>
      <c r="H44" s="246">
        <v>2295</v>
      </c>
      <c r="I44" s="110">
        <v>22299</v>
      </c>
      <c r="J44" s="246">
        <v>2379</v>
      </c>
      <c r="K44" s="110">
        <f>$I44-'Año 2013'!$I44</f>
        <v>2504</v>
      </c>
      <c r="L44" s="112">
        <f>$J44-'Año 2013'!$J44</f>
        <v>324</v>
      </c>
      <c r="M44" s="242"/>
    </row>
    <row r="45" spans="1:13" ht="25.5" x14ac:dyDescent="0.2">
      <c r="A45" s="125">
        <v>41</v>
      </c>
      <c r="B45" s="135" t="s">
        <v>41</v>
      </c>
      <c r="C45" s="209">
        <v>367397</v>
      </c>
      <c r="D45" s="111">
        <v>11489</v>
      </c>
      <c r="E45" s="110">
        <v>384476</v>
      </c>
      <c r="F45" s="112">
        <v>12194</v>
      </c>
      <c r="G45" s="110">
        <v>399304</v>
      </c>
      <c r="H45" s="246">
        <v>13128</v>
      </c>
      <c r="I45" s="110">
        <v>414011</v>
      </c>
      <c r="J45" s="246">
        <v>13751</v>
      </c>
      <c r="K45" s="110">
        <f>$I45-'Año 2013'!$I45</f>
        <v>63962</v>
      </c>
      <c r="L45" s="112">
        <f>$J45-'Año 2013'!$J45</f>
        <v>2889</v>
      </c>
      <c r="M45" s="247"/>
    </row>
    <row r="46" spans="1:13" ht="25.5" x14ac:dyDescent="0.2">
      <c r="A46" s="125">
        <v>42</v>
      </c>
      <c r="B46" s="135" t="s">
        <v>42</v>
      </c>
      <c r="C46" s="209">
        <v>5035</v>
      </c>
      <c r="D46" s="111">
        <v>569</v>
      </c>
      <c r="E46" s="110">
        <v>5195</v>
      </c>
      <c r="F46" s="112">
        <v>577</v>
      </c>
      <c r="G46" s="110">
        <v>5362</v>
      </c>
      <c r="H46" s="246">
        <v>610</v>
      </c>
      <c r="I46" s="110">
        <v>5529</v>
      </c>
      <c r="J46" s="246">
        <v>629</v>
      </c>
      <c r="K46" s="110">
        <f>$I46-'Año 2013'!$I46</f>
        <v>647</v>
      </c>
      <c r="L46" s="112">
        <f>$J46-'Año 2013'!$J46</f>
        <v>71</v>
      </c>
      <c r="M46" s="247"/>
    </row>
    <row r="47" spans="1:13" ht="25.5" x14ac:dyDescent="0.2">
      <c r="A47" s="125">
        <v>43</v>
      </c>
      <c r="B47" s="135" t="s">
        <v>169</v>
      </c>
      <c r="C47" s="209">
        <v>7717</v>
      </c>
      <c r="D47" s="111">
        <v>1230</v>
      </c>
      <c r="E47" s="110">
        <v>8125</v>
      </c>
      <c r="F47" s="112">
        <v>1288</v>
      </c>
      <c r="G47" s="110">
        <v>8483</v>
      </c>
      <c r="H47" s="246">
        <v>1395</v>
      </c>
      <c r="I47" s="110">
        <v>8788</v>
      </c>
      <c r="J47" s="246">
        <v>1460</v>
      </c>
      <c r="K47" s="110">
        <f>$I47-'Año 2013'!$I47</f>
        <v>1469</v>
      </c>
      <c r="L47" s="112">
        <f>$J47-'Año 2013'!$J47</f>
        <v>288</v>
      </c>
      <c r="M47" s="247"/>
    </row>
    <row r="48" spans="1:13" x14ac:dyDescent="0.2">
      <c r="A48" s="125">
        <v>44</v>
      </c>
      <c r="B48" s="135" t="s">
        <v>172</v>
      </c>
      <c r="C48" s="209">
        <v>19118</v>
      </c>
      <c r="D48" s="111">
        <v>8910</v>
      </c>
      <c r="E48" s="110">
        <v>19912</v>
      </c>
      <c r="F48" s="112">
        <v>9229</v>
      </c>
      <c r="G48" s="110">
        <v>20586</v>
      </c>
      <c r="H48" s="246">
        <v>9755</v>
      </c>
      <c r="I48" s="110">
        <v>21271</v>
      </c>
      <c r="J48" s="246">
        <v>10105</v>
      </c>
      <c r="K48" s="110">
        <f>$I48-'Año 2013'!$I48</f>
        <v>2794</v>
      </c>
      <c r="L48" s="112">
        <f>$J48-'Año 2013'!$J48</f>
        <v>1529</v>
      </c>
      <c r="M48" s="242"/>
    </row>
    <row r="49" spans="1:13" x14ac:dyDescent="0.2">
      <c r="A49" s="125">
        <v>45</v>
      </c>
      <c r="B49" s="135" t="s">
        <v>43</v>
      </c>
      <c r="C49" s="209">
        <v>6111</v>
      </c>
      <c r="D49" s="111">
        <v>864</v>
      </c>
      <c r="E49" s="110">
        <v>6353</v>
      </c>
      <c r="F49" s="112">
        <v>888</v>
      </c>
      <c r="G49" s="110">
        <v>6600</v>
      </c>
      <c r="H49" s="246">
        <v>942</v>
      </c>
      <c r="I49" s="110">
        <v>6833</v>
      </c>
      <c r="J49" s="246">
        <v>987</v>
      </c>
      <c r="K49" s="110">
        <f>$I49-'Año 2013'!$I49</f>
        <v>967</v>
      </c>
      <c r="L49" s="112">
        <f>$J49-'Año 2013'!$J49</f>
        <v>155</v>
      </c>
      <c r="M49" s="242"/>
    </row>
    <row r="50" spans="1:13" x14ac:dyDescent="0.2">
      <c r="A50" s="125">
        <v>46</v>
      </c>
      <c r="B50" s="135" t="s">
        <v>44</v>
      </c>
      <c r="C50" s="209">
        <v>3023487</v>
      </c>
      <c r="D50" s="111">
        <v>61458</v>
      </c>
      <c r="E50" s="110">
        <v>3114055</v>
      </c>
      <c r="F50" s="112">
        <v>62224</v>
      </c>
      <c r="G50" s="110">
        <v>3195120</v>
      </c>
      <c r="H50" s="246">
        <v>63459</v>
      </c>
      <c r="I50" s="110">
        <v>3272160</v>
      </c>
      <c r="J50" s="246">
        <v>63954</v>
      </c>
      <c r="K50" s="110">
        <f>$I50-'Año 2013'!$I50</f>
        <v>333257</v>
      </c>
      <c r="L50" s="112">
        <f>$J50-'Año 2013'!$J50</f>
        <v>3738</v>
      </c>
      <c r="M50" s="242"/>
    </row>
    <row r="51" spans="1:13" x14ac:dyDescent="0.2">
      <c r="A51" s="125">
        <v>47</v>
      </c>
      <c r="B51" s="135" t="s">
        <v>45</v>
      </c>
      <c r="C51" s="209">
        <v>206347</v>
      </c>
      <c r="D51" s="111">
        <v>6685</v>
      </c>
      <c r="E51" s="110">
        <v>216569</v>
      </c>
      <c r="F51" s="112">
        <v>7031</v>
      </c>
      <c r="G51" s="110">
        <v>226800</v>
      </c>
      <c r="H51" s="246">
        <v>7755</v>
      </c>
      <c r="I51" s="110">
        <v>236607</v>
      </c>
      <c r="J51" s="246">
        <v>8229</v>
      </c>
      <c r="K51" s="110">
        <f>$I51-'Año 2013'!$I51</f>
        <v>39014</v>
      </c>
      <c r="L51" s="112">
        <f>$J51-'Año 2013'!$J51</f>
        <v>1874</v>
      </c>
      <c r="M51" s="242"/>
    </row>
    <row r="52" spans="1:13" x14ac:dyDescent="0.2">
      <c r="A52" s="125">
        <v>48</v>
      </c>
      <c r="B52" s="135" t="s">
        <v>46</v>
      </c>
      <c r="C52" s="209">
        <v>10137</v>
      </c>
      <c r="D52" s="111">
        <v>694</v>
      </c>
      <c r="E52" s="110">
        <v>10578</v>
      </c>
      <c r="F52" s="112">
        <v>714</v>
      </c>
      <c r="G52" s="110">
        <v>10961</v>
      </c>
      <c r="H52" s="246">
        <v>757</v>
      </c>
      <c r="I52" s="110">
        <v>11350</v>
      </c>
      <c r="J52" s="246">
        <v>779</v>
      </c>
      <c r="K52" s="110">
        <f>$I52-'Año 2013'!$I52</f>
        <v>1675</v>
      </c>
      <c r="L52" s="112">
        <f>$J52-'Año 2013'!$J52</f>
        <v>112</v>
      </c>
      <c r="M52" s="242"/>
    </row>
    <row r="53" spans="1:13" ht="25.5" x14ac:dyDescent="0.2">
      <c r="A53" s="125">
        <v>49</v>
      </c>
      <c r="B53" s="135" t="s">
        <v>47</v>
      </c>
      <c r="C53" s="209">
        <v>81201</v>
      </c>
      <c r="D53" s="111">
        <v>1293</v>
      </c>
      <c r="E53" s="110">
        <v>85789</v>
      </c>
      <c r="F53" s="112">
        <v>1320</v>
      </c>
      <c r="G53" s="110">
        <v>90144</v>
      </c>
      <c r="H53" s="246">
        <v>1399</v>
      </c>
      <c r="I53" s="110">
        <v>94564</v>
      </c>
      <c r="J53" s="246">
        <v>1446</v>
      </c>
      <c r="K53" s="110">
        <f>$I53-'Año 2013'!$I53</f>
        <v>17677</v>
      </c>
      <c r="L53" s="112">
        <f>$J53-'Año 2013'!$J53</f>
        <v>219</v>
      </c>
      <c r="M53" s="247"/>
    </row>
    <row r="54" spans="1:13" x14ac:dyDescent="0.2">
      <c r="A54" s="125">
        <v>50</v>
      </c>
      <c r="B54" s="135" t="s">
        <v>48</v>
      </c>
      <c r="C54" s="209">
        <v>118681</v>
      </c>
      <c r="D54" s="111">
        <v>558</v>
      </c>
      <c r="E54" s="110">
        <v>123168</v>
      </c>
      <c r="F54" s="112">
        <v>582</v>
      </c>
      <c r="G54" s="110">
        <v>126943</v>
      </c>
      <c r="H54" s="246">
        <v>614</v>
      </c>
      <c r="I54" s="110">
        <v>130936</v>
      </c>
      <c r="J54" s="246">
        <v>642</v>
      </c>
      <c r="K54" s="110">
        <f>$I54-'Año 2013'!$I54</f>
        <v>16399</v>
      </c>
      <c r="L54" s="112">
        <f>$J54-'Año 2013'!$J54</f>
        <v>107</v>
      </c>
      <c r="M54" s="242"/>
    </row>
    <row r="55" spans="1:13" x14ac:dyDescent="0.2">
      <c r="A55" s="125">
        <v>51</v>
      </c>
      <c r="B55" s="135" t="s">
        <v>171</v>
      </c>
      <c r="C55" s="209">
        <v>514</v>
      </c>
      <c r="D55" s="111">
        <v>94</v>
      </c>
      <c r="E55" s="110">
        <v>525</v>
      </c>
      <c r="F55" s="112">
        <v>98</v>
      </c>
      <c r="G55" s="110">
        <v>530</v>
      </c>
      <c r="H55" s="246">
        <v>105</v>
      </c>
      <c r="I55" s="110">
        <v>539</v>
      </c>
      <c r="J55" s="246">
        <v>108</v>
      </c>
      <c r="K55" s="110">
        <f>$I55-'Año 2013'!$I55</f>
        <v>28</v>
      </c>
      <c r="L55" s="112">
        <f>$J55-'Año 2013'!$J55</f>
        <v>18</v>
      </c>
      <c r="M55" s="242"/>
    </row>
    <row r="56" spans="1:13" x14ac:dyDescent="0.2">
      <c r="A56" s="125">
        <v>52</v>
      </c>
      <c r="B56" s="135" t="s">
        <v>49</v>
      </c>
      <c r="C56" s="209">
        <v>41825</v>
      </c>
      <c r="D56" s="111">
        <v>7501</v>
      </c>
      <c r="E56" s="110">
        <v>42979</v>
      </c>
      <c r="F56" s="112">
        <v>7744</v>
      </c>
      <c r="G56" s="110">
        <v>43920</v>
      </c>
      <c r="H56" s="246">
        <v>8100</v>
      </c>
      <c r="I56" s="110">
        <v>44821</v>
      </c>
      <c r="J56" s="246">
        <v>8341</v>
      </c>
      <c r="K56" s="110">
        <f>$I56-'Año 2013'!$I56</f>
        <v>3964</v>
      </c>
      <c r="L56" s="112">
        <f>$J56-'Año 2013'!$J56</f>
        <v>1059</v>
      </c>
      <c r="M56" s="242"/>
    </row>
    <row r="57" spans="1:13" ht="25.5" x14ac:dyDescent="0.2">
      <c r="A57" s="125">
        <v>53</v>
      </c>
      <c r="B57" s="135" t="s">
        <v>50</v>
      </c>
      <c r="C57" s="209">
        <v>13767</v>
      </c>
      <c r="D57" s="111">
        <v>668</v>
      </c>
      <c r="E57" s="110">
        <v>14382</v>
      </c>
      <c r="F57" s="112">
        <v>693</v>
      </c>
      <c r="G57" s="110">
        <v>15051</v>
      </c>
      <c r="H57" s="246">
        <v>749</v>
      </c>
      <c r="I57" s="110">
        <v>15630</v>
      </c>
      <c r="J57" s="246">
        <v>769</v>
      </c>
      <c r="K57" s="110">
        <f>$I57-'Año 2013'!$I57</f>
        <v>2217</v>
      </c>
      <c r="L57" s="112">
        <f>$J57-'Año 2013'!$J57</f>
        <v>118</v>
      </c>
      <c r="M57" s="247"/>
    </row>
    <row r="58" spans="1:13" x14ac:dyDescent="0.2">
      <c r="A58" s="125">
        <v>54</v>
      </c>
      <c r="B58" s="135" t="s">
        <v>51</v>
      </c>
      <c r="C58" s="209">
        <v>423142</v>
      </c>
      <c r="D58" s="111">
        <v>1133</v>
      </c>
      <c r="E58" s="110">
        <v>438560</v>
      </c>
      <c r="F58" s="112">
        <v>1169</v>
      </c>
      <c r="G58" s="110">
        <v>453794</v>
      </c>
      <c r="H58" s="246">
        <v>1212</v>
      </c>
      <c r="I58" s="110">
        <v>468186</v>
      </c>
      <c r="J58" s="246">
        <v>1245</v>
      </c>
      <c r="K58" s="110">
        <f>$I58-'Año 2013'!$I58</f>
        <v>61298</v>
      </c>
      <c r="L58" s="112">
        <f>$J58-'Año 2013'!$J58</f>
        <v>132</v>
      </c>
      <c r="M58" s="242"/>
    </row>
    <row r="59" spans="1:13" x14ac:dyDescent="0.2">
      <c r="A59" s="125">
        <v>55</v>
      </c>
      <c r="B59" s="135" t="s">
        <v>52</v>
      </c>
      <c r="C59" s="209">
        <v>5677</v>
      </c>
      <c r="D59" s="111">
        <v>336</v>
      </c>
      <c r="E59" s="110">
        <v>5920</v>
      </c>
      <c r="F59" s="112">
        <v>354</v>
      </c>
      <c r="G59" s="110">
        <v>6139</v>
      </c>
      <c r="H59" s="246">
        <v>374</v>
      </c>
      <c r="I59" s="110">
        <v>6306</v>
      </c>
      <c r="J59" s="246">
        <v>393</v>
      </c>
      <c r="K59" s="110">
        <f>$I59-'Año 2013'!$I59</f>
        <v>843</v>
      </c>
      <c r="L59" s="112">
        <f>$J59-'Año 2013'!$J59</f>
        <v>70</v>
      </c>
      <c r="M59" s="242"/>
    </row>
    <row r="60" spans="1:13" ht="17.25" customHeight="1" x14ac:dyDescent="0.2">
      <c r="A60" s="125">
        <v>56</v>
      </c>
      <c r="B60" s="135" t="s">
        <v>53</v>
      </c>
      <c r="C60" s="209">
        <v>157713</v>
      </c>
      <c r="D60" s="111">
        <v>8967</v>
      </c>
      <c r="E60" s="110">
        <v>164892</v>
      </c>
      <c r="F60" s="112">
        <v>9215</v>
      </c>
      <c r="G60" s="110">
        <v>172224</v>
      </c>
      <c r="H60" s="246">
        <v>9849</v>
      </c>
      <c r="I60" s="110">
        <v>180454</v>
      </c>
      <c r="J60" s="246">
        <v>10213</v>
      </c>
      <c r="K60" s="110">
        <f>$I60-'Año 2013'!$I60</f>
        <v>27818</v>
      </c>
      <c r="L60" s="112">
        <f>$J60-'Año 2013'!$J60</f>
        <v>1601</v>
      </c>
      <c r="M60" s="247"/>
    </row>
    <row r="61" spans="1:13" ht="17.25" customHeight="1" x14ac:dyDescent="0.2">
      <c r="A61" s="125">
        <v>57</v>
      </c>
      <c r="B61" s="135" t="s">
        <v>196</v>
      </c>
      <c r="C61" s="215">
        <v>7239</v>
      </c>
      <c r="D61" s="217">
        <v>981</v>
      </c>
      <c r="E61" s="110">
        <v>7780</v>
      </c>
      <c r="F61" s="216">
        <v>989</v>
      </c>
      <c r="G61" s="218">
        <v>8258</v>
      </c>
      <c r="H61" s="249">
        <v>1035</v>
      </c>
      <c r="I61" s="218">
        <v>8751</v>
      </c>
      <c r="J61" s="249">
        <v>1056</v>
      </c>
      <c r="K61" s="218">
        <f>$I61-'Año 2013'!$I61</f>
        <v>2063</v>
      </c>
      <c r="L61" s="216">
        <f>$J61-'Año 2013'!$J61</f>
        <v>91</v>
      </c>
      <c r="M61" s="247"/>
    </row>
    <row r="62" spans="1:13" ht="17.25" customHeight="1" x14ac:dyDescent="0.2">
      <c r="A62" s="125">
        <v>58</v>
      </c>
      <c r="B62" s="135" t="s">
        <v>273</v>
      </c>
      <c r="C62" s="215">
        <v>2402</v>
      </c>
      <c r="D62" s="217">
        <v>602</v>
      </c>
      <c r="E62" s="218">
        <v>2604</v>
      </c>
      <c r="F62" s="216">
        <v>647</v>
      </c>
      <c r="G62" s="218">
        <v>2754</v>
      </c>
      <c r="H62" s="249">
        <v>690</v>
      </c>
      <c r="I62" s="218">
        <v>2896</v>
      </c>
      <c r="J62" s="249">
        <v>727</v>
      </c>
      <c r="K62" s="218">
        <f>$I62-'Año 2013'!$I62</f>
        <v>658</v>
      </c>
      <c r="L62" s="216">
        <f>$J62-'Año 2013'!$J62</f>
        <v>152</v>
      </c>
      <c r="M62" s="247"/>
    </row>
    <row r="63" spans="1:13" ht="17.25" customHeight="1" x14ac:dyDescent="0.2">
      <c r="A63" s="125">
        <v>59</v>
      </c>
      <c r="B63" s="135" t="s">
        <v>275</v>
      </c>
      <c r="C63" s="215">
        <v>6484</v>
      </c>
      <c r="D63" s="217">
        <v>1186</v>
      </c>
      <c r="E63" s="218">
        <v>6979</v>
      </c>
      <c r="F63" s="216">
        <v>1213</v>
      </c>
      <c r="G63" s="218">
        <v>7410</v>
      </c>
      <c r="H63" s="249">
        <v>1249</v>
      </c>
      <c r="I63" s="218">
        <v>7858</v>
      </c>
      <c r="J63" s="249">
        <v>1270</v>
      </c>
      <c r="K63" s="218">
        <f>$I63-'Año 2013'!$I63</f>
        <v>1891</v>
      </c>
      <c r="L63" s="216">
        <f>$J63-'Año 2013'!$J63</f>
        <v>97</v>
      </c>
      <c r="M63" s="247"/>
    </row>
    <row r="64" spans="1:13" ht="17.25" customHeight="1" x14ac:dyDescent="0.2">
      <c r="A64" s="125">
        <v>60</v>
      </c>
      <c r="B64" s="135" t="s">
        <v>283</v>
      </c>
      <c r="C64" s="215">
        <v>25602</v>
      </c>
      <c r="D64" s="217">
        <v>2334</v>
      </c>
      <c r="E64" s="218">
        <v>27967</v>
      </c>
      <c r="F64" s="216">
        <v>2619</v>
      </c>
      <c r="G64" s="218">
        <v>29361</v>
      </c>
      <c r="H64" s="249">
        <v>2941</v>
      </c>
      <c r="I64" s="218">
        <v>30593</v>
      </c>
      <c r="J64" s="249">
        <v>3171</v>
      </c>
      <c r="K64" s="218">
        <f>$I64-'Año 2013'!$I64</f>
        <v>7241</v>
      </c>
      <c r="L64" s="216">
        <f>$J64-'Año 2013'!$J64</f>
        <v>999</v>
      </c>
      <c r="M64" s="247"/>
    </row>
    <row r="65" spans="1:13" ht="17.25" customHeight="1" x14ac:dyDescent="0.2">
      <c r="A65" s="125">
        <v>61</v>
      </c>
      <c r="B65" s="135" t="s">
        <v>279</v>
      </c>
      <c r="C65" s="215">
        <v>106376</v>
      </c>
      <c r="D65" s="217">
        <v>16388</v>
      </c>
      <c r="E65" s="218">
        <v>114168</v>
      </c>
      <c r="F65" s="216">
        <v>17845</v>
      </c>
      <c r="G65" s="218">
        <v>120124</v>
      </c>
      <c r="H65" s="249">
        <v>19717</v>
      </c>
      <c r="I65" s="218">
        <v>125413</v>
      </c>
      <c r="J65" s="249">
        <v>20890</v>
      </c>
      <c r="K65" s="218">
        <f>$I65-'Año 2013'!$I65</f>
        <v>26113</v>
      </c>
      <c r="L65" s="216">
        <f>$J65-'Año 2013'!$J65</f>
        <v>5305</v>
      </c>
      <c r="M65" s="247"/>
    </row>
    <row r="66" spans="1:13" ht="17.25" customHeight="1" x14ac:dyDescent="0.2">
      <c r="A66" s="125">
        <v>62</v>
      </c>
      <c r="B66" s="135" t="s">
        <v>282</v>
      </c>
      <c r="C66" s="215">
        <v>16794</v>
      </c>
      <c r="D66" s="217">
        <v>2127</v>
      </c>
      <c r="E66" s="218">
        <v>17931</v>
      </c>
      <c r="F66" s="216">
        <v>2238</v>
      </c>
      <c r="G66" s="218">
        <v>18660</v>
      </c>
      <c r="H66" s="249">
        <v>2390</v>
      </c>
      <c r="I66" s="218">
        <v>19308</v>
      </c>
      <c r="J66" s="249">
        <v>2459</v>
      </c>
      <c r="K66" s="218">
        <f>$I66-'Año 2013'!$I66</f>
        <v>3637</v>
      </c>
      <c r="L66" s="216">
        <f>$J66-'Año 2013'!$J66</f>
        <v>411</v>
      </c>
      <c r="M66" s="247"/>
    </row>
    <row r="67" spans="1:13" ht="17.25" customHeight="1" x14ac:dyDescent="0.2">
      <c r="A67" s="125">
        <v>63</v>
      </c>
      <c r="B67" s="135" t="s">
        <v>276</v>
      </c>
      <c r="C67" s="215">
        <v>779</v>
      </c>
      <c r="D67" s="217">
        <v>284</v>
      </c>
      <c r="E67" s="218">
        <v>834</v>
      </c>
      <c r="F67" s="216">
        <v>301</v>
      </c>
      <c r="G67" s="218">
        <v>877</v>
      </c>
      <c r="H67" s="249">
        <v>329</v>
      </c>
      <c r="I67" s="218">
        <v>921</v>
      </c>
      <c r="J67" s="249">
        <v>342</v>
      </c>
      <c r="K67" s="218">
        <f>$I67-'Año 2013'!$I67</f>
        <v>188</v>
      </c>
      <c r="L67" s="216">
        <f>$J67-'Año 2013'!$J67</f>
        <v>74</v>
      </c>
      <c r="M67" s="247"/>
    </row>
    <row r="68" spans="1:13" ht="17.25" customHeight="1" x14ac:dyDescent="0.2">
      <c r="A68" s="125">
        <v>64</v>
      </c>
      <c r="B68" s="135" t="s">
        <v>285</v>
      </c>
      <c r="C68" s="215">
        <v>98202</v>
      </c>
      <c r="D68" s="217">
        <v>662</v>
      </c>
      <c r="E68" s="218">
        <v>107915</v>
      </c>
      <c r="F68" s="216">
        <v>726</v>
      </c>
      <c r="G68" s="218">
        <v>116649</v>
      </c>
      <c r="H68" s="249">
        <v>787</v>
      </c>
      <c r="I68" s="218">
        <v>124823</v>
      </c>
      <c r="J68" s="249">
        <v>836</v>
      </c>
      <c r="K68" s="218">
        <f>$I68-'Año 2013'!$I68</f>
        <v>35818</v>
      </c>
      <c r="L68" s="216">
        <f>$J68-'Año 2013'!$J68</f>
        <v>213</v>
      </c>
      <c r="M68" s="247"/>
    </row>
    <row r="69" spans="1:13" ht="17.25" customHeight="1" x14ac:dyDescent="0.2">
      <c r="A69" s="125">
        <v>65</v>
      </c>
      <c r="B69" s="135" t="s">
        <v>286</v>
      </c>
      <c r="C69" s="215">
        <v>319601</v>
      </c>
      <c r="D69" s="217">
        <v>1578</v>
      </c>
      <c r="E69" s="218">
        <v>346169</v>
      </c>
      <c r="F69" s="216">
        <v>1663</v>
      </c>
      <c r="G69" s="218">
        <v>372254</v>
      </c>
      <c r="H69" s="249">
        <v>1863</v>
      </c>
      <c r="I69" s="218">
        <v>399040</v>
      </c>
      <c r="J69" s="249">
        <v>2000</v>
      </c>
      <c r="K69" s="218">
        <f>$I69-'Año 2013'!$I69</f>
        <v>104620</v>
      </c>
      <c r="L69" s="216">
        <f>$J69-'Año 2013'!$J69</f>
        <v>515</v>
      </c>
      <c r="M69" s="247"/>
    </row>
    <row r="70" spans="1:13" ht="17.25" customHeight="1" x14ac:dyDescent="0.2">
      <c r="A70" s="125">
        <v>66</v>
      </c>
      <c r="B70" s="135" t="s">
        <v>284</v>
      </c>
      <c r="C70" s="215">
        <v>522634</v>
      </c>
      <c r="D70" s="217">
        <v>28156</v>
      </c>
      <c r="E70" s="218">
        <v>562128</v>
      </c>
      <c r="F70" s="216">
        <v>31090</v>
      </c>
      <c r="G70" s="218">
        <v>597989</v>
      </c>
      <c r="H70" s="249">
        <v>36077</v>
      </c>
      <c r="I70" s="218">
        <v>633078</v>
      </c>
      <c r="J70" s="249">
        <v>39023</v>
      </c>
      <c r="K70" s="218">
        <f>$I70-'Año 2013'!$I70</f>
        <v>148144</v>
      </c>
      <c r="L70" s="216">
        <f>$J70-'Año 2013'!$J70</f>
        <v>13054</v>
      </c>
      <c r="M70" s="247"/>
    </row>
    <row r="71" spans="1:13" ht="17.25" customHeight="1" x14ac:dyDescent="0.2">
      <c r="A71" s="125">
        <v>67</v>
      </c>
      <c r="B71" s="135" t="s">
        <v>277</v>
      </c>
      <c r="C71" s="215">
        <v>951</v>
      </c>
      <c r="D71" s="217">
        <v>773</v>
      </c>
      <c r="E71" s="218">
        <v>996</v>
      </c>
      <c r="F71" s="216">
        <v>800</v>
      </c>
      <c r="G71" s="218">
        <v>1026</v>
      </c>
      <c r="H71" s="249">
        <v>869</v>
      </c>
      <c r="I71" s="218">
        <v>1072</v>
      </c>
      <c r="J71" s="249">
        <v>909</v>
      </c>
      <c r="K71" s="218">
        <f>$I71-'Año 2013'!$I71</f>
        <v>160</v>
      </c>
      <c r="L71" s="216">
        <f>$J71-'Año 2013'!$J71</f>
        <v>174</v>
      </c>
      <c r="M71" s="247"/>
    </row>
    <row r="72" spans="1:13" ht="17.25" customHeight="1" x14ac:dyDescent="0.2">
      <c r="A72" s="125">
        <v>68</v>
      </c>
      <c r="B72" s="135" t="s">
        <v>274</v>
      </c>
      <c r="C72" s="215">
        <v>1369</v>
      </c>
      <c r="D72" s="217">
        <v>432</v>
      </c>
      <c r="E72" s="218">
        <v>1463</v>
      </c>
      <c r="F72" s="216">
        <v>458</v>
      </c>
      <c r="G72" s="218">
        <v>1549</v>
      </c>
      <c r="H72" s="249">
        <v>496</v>
      </c>
      <c r="I72" s="218">
        <v>1613</v>
      </c>
      <c r="J72" s="249">
        <v>520</v>
      </c>
      <c r="K72" s="218">
        <f>$I72-'Año 2013'!$I72</f>
        <v>325</v>
      </c>
      <c r="L72" s="216">
        <f>$J72-'Año 2013'!$J72</f>
        <v>107</v>
      </c>
      <c r="M72" s="247"/>
    </row>
    <row r="73" spans="1:13" ht="17.25" customHeight="1" x14ac:dyDescent="0.2">
      <c r="A73" s="125">
        <v>69</v>
      </c>
      <c r="B73" s="135" t="s">
        <v>280</v>
      </c>
      <c r="C73" s="215">
        <v>1657</v>
      </c>
      <c r="D73" s="217">
        <v>335</v>
      </c>
      <c r="E73" s="218">
        <v>1715</v>
      </c>
      <c r="F73" s="216">
        <v>352</v>
      </c>
      <c r="G73" s="218">
        <v>1796</v>
      </c>
      <c r="H73" s="249">
        <v>383</v>
      </c>
      <c r="I73" s="218">
        <v>1878</v>
      </c>
      <c r="J73" s="249">
        <v>398</v>
      </c>
      <c r="K73" s="218">
        <f>$I73-'Año 2013'!$I73</f>
        <v>307</v>
      </c>
      <c r="L73" s="216">
        <f>$J73-'Año 2013'!$J73</f>
        <v>69</v>
      </c>
      <c r="M73" s="247"/>
    </row>
    <row r="74" spans="1:13" ht="17.25" customHeight="1" x14ac:dyDescent="0.2">
      <c r="A74" s="125">
        <v>70</v>
      </c>
      <c r="B74" s="135" t="s">
        <v>351</v>
      </c>
      <c r="C74" s="215">
        <v>3591</v>
      </c>
      <c r="D74" s="217">
        <v>452</v>
      </c>
      <c r="E74" s="218">
        <v>4441</v>
      </c>
      <c r="F74" s="216">
        <v>593</v>
      </c>
      <c r="G74" s="218">
        <v>5188</v>
      </c>
      <c r="H74" s="249">
        <v>762</v>
      </c>
      <c r="I74" s="218">
        <v>5906</v>
      </c>
      <c r="J74" s="249">
        <v>883</v>
      </c>
      <c r="K74" s="218">
        <f>$I74-'Año 2013'!$I74</f>
        <v>3218</v>
      </c>
      <c r="L74" s="216">
        <f>$J74-'Año 2013'!$J74</f>
        <v>574</v>
      </c>
      <c r="M74" s="247"/>
    </row>
    <row r="75" spans="1:13" ht="17.25" customHeight="1" x14ac:dyDescent="0.2">
      <c r="A75" s="125">
        <v>71</v>
      </c>
      <c r="B75" s="135" t="s">
        <v>352</v>
      </c>
      <c r="C75" s="215">
        <v>1037</v>
      </c>
      <c r="D75" s="217">
        <v>112</v>
      </c>
      <c r="E75" s="218">
        <v>1294</v>
      </c>
      <c r="F75" s="216">
        <v>132</v>
      </c>
      <c r="G75" s="218">
        <v>1561</v>
      </c>
      <c r="H75" s="249">
        <v>191</v>
      </c>
      <c r="I75" s="218">
        <v>1766</v>
      </c>
      <c r="J75" s="249">
        <v>220</v>
      </c>
      <c r="K75" s="218">
        <f>$I75-'Año 2013'!$I75</f>
        <v>968</v>
      </c>
      <c r="L75" s="216">
        <f>$J75-'Año 2013'!$J75</f>
        <v>139</v>
      </c>
      <c r="M75" s="247"/>
    </row>
    <row r="76" spans="1:13" ht="17.25" customHeight="1" x14ac:dyDescent="0.2">
      <c r="A76" s="125">
        <v>72</v>
      </c>
      <c r="B76" s="135" t="s">
        <v>353</v>
      </c>
      <c r="C76" s="215">
        <v>840</v>
      </c>
      <c r="D76" s="217">
        <v>187</v>
      </c>
      <c r="E76" s="218">
        <v>1057</v>
      </c>
      <c r="F76" s="216">
        <v>206</v>
      </c>
      <c r="G76" s="218">
        <v>1253</v>
      </c>
      <c r="H76" s="249">
        <v>284</v>
      </c>
      <c r="I76" s="218">
        <v>1459</v>
      </c>
      <c r="J76" s="249">
        <v>324</v>
      </c>
      <c r="K76" s="218">
        <f>$I76-'Año 2013'!$I76</f>
        <v>872</v>
      </c>
      <c r="L76" s="216">
        <f>$J76-'Año 2013'!$J76</f>
        <v>177</v>
      </c>
      <c r="M76" s="247"/>
    </row>
    <row r="77" spans="1:13" ht="17.25" customHeight="1" x14ac:dyDescent="0.2">
      <c r="A77" s="125">
        <v>73</v>
      </c>
      <c r="B77" s="135" t="s">
        <v>354</v>
      </c>
      <c r="C77" s="215">
        <v>53</v>
      </c>
      <c r="D77" s="217">
        <v>8</v>
      </c>
      <c r="E77" s="218">
        <v>68</v>
      </c>
      <c r="F77" s="216">
        <v>9</v>
      </c>
      <c r="G77" s="218">
        <v>81</v>
      </c>
      <c r="H77" s="249">
        <v>14</v>
      </c>
      <c r="I77" s="218">
        <v>99</v>
      </c>
      <c r="J77" s="249">
        <v>17</v>
      </c>
      <c r="K77" s="218">
        <f>$I77-'Año 2013'!$I77</f>
        <v>57</v>
      </c>
      <c r="L77" s="216">
        <f>$J77-'Año 2013'!$J77</f>
        <v>10</v>
      </c>
      <c r="M77" s="247"/>
    </row>
    <row r="78" spans="1:13" ht="17.25" customHeight="1" x14ac:dyDescent="0.2">
      <c r="A78" s="125">
        <v>74</v>
      </c>
      <c r="B78" s="135" t="s">
        <v>355</v>
      </c>
      <c r="C78" s="215">
        <v>1108</v>
      </c>
      <c r="D78" s="217">
        <v>98</v>
      </c>
      <c r="E78" s="218">
        <v>1419</v>
      </c>
      <c r="F78" s="216">
        <v>126</v>
      </c>
      <c r="G78" s="218">
        <v>1706</v>
      </c>
      <c r="H78" s="249">
        <v>172</v>
      </c>
      <c r="I78" s="218">
        <v>2042</v>
      </c>
      <c r="J78" s="249">
        <v>205</v>
      </c>
      <c r="K78" s="218">
        <f>$I78-'Año 2013'!$I78</f>
        <v>1240</v>
      </c>
      <c r="L78" s="216">
        <f>$J78-'Año 2013'!$J78</f>
        <v>140</v>
      </c>
      <c r="M78" s="247"/>
    </row>
    <row r="79" spans="1:13" ht="17.25" customHeight="1" x14ac:dyDescent="0.2">
      <c r="A79" s="125">
        <v>75</v>
      </c>
      <c r="B79" s="135" t="s">
        <v>356</v>
      </c>
      <c r="C79" s="215">
        <v>7699</v>
      </c>
      <c r="D79" s="217">
        <v>5098</v>
      </c>
      <c r="E79" s="218">
        <v>8735</v>
      </c>
      <c r="F79" s="216">
        <v>5993</v>
      </c>
      <c r="G79" s="218">
        <v>9529</v>
      </c>
      <c r="H79" s="249">
        <v>7380</v>
      </c>
      <c r="I79" s="218">
        <v>10223</v>
      </c>
      <c r="J79" s="249">
        <v>8089</v>
      </c>
      <c r="K79" s="218">
        <f>$I79-'Año 2013'!$I79</f>
        <v>3697</v>
      </c>
      <c r="L79" s="216">
        <f>$J79-'Año 2013'!$J79</f>
        <v>3712</v>
      </c>
      <c r="M79" s="247"/>
    </row>
    <row r="80" spans="1:13" ht="17.25" customHeight="1" x14ac:dyDescent="0.2">
      <c r="A80" s="125">
        <v>76</v>
      </c>
      <c r="B80" s="135" t="s">
        <v>357</v>
      </c>
      <c r="C80" s="215">
        <v>117785</v>
      </c>
      <c r="D80" s="217">
        <v>16467</v>
      </c>
      <c r="E80" s="218">
        <v>147073</v>
      </c>
      <c r="F80" s="216">
        <v>21258</v>
      </c>
      <c r="G80" s="218">
        <v>169914</v>
      </c>
      <c r="H80" s="249">
        <v>27035</v>
      </c>
      <c r="I80" s="218">
        <v>189530</v>
      </c>
      <c r="J80" s="249">
        <v>30393</v>
      </c>
      <c r="K80" s="218">
        <f>$I80-'Año 2013'!$I80</f>
        <v>108254</v>
      </c>
      <c r="L80" s="216">
        <f>$J80-'Año 2013'!$J80</f>
        <v>17751</v>
      </c>
      <c r="M80" s="247"/>
    </row>
    <row r="81" spans="1:16" ht="17.25" customHeight="1" x14ac:dyDescent="0.2">
      <c r="A81" s="125">
        <v>77</v>
      </c>
      <c r="B81" s="135" t="s">
        <v>358</v>
      </c>
      <c r="C81" s="215">
        <v>23</v>
      </c>
      <c r="D81" s="217">
        <v>9</v>
      </c>
      <c r="E81" s="218">
        <v>37</v>
      </c>
      <c r="F81" s="216">
        <v>12</v>
      </c>
      <c r="G81" s="218">
        <v>52</v>
      </c>
      <c r="H81" s="249">
        <v>18</v>
      </c>
      <c r="I81" s="218">
        <v>70</v>
      </c>
      <c r="J81" s="249">
        <v>23</v>
      </c>
      <c r="K81" s="218">
        <f>$I81-'Año 2013'!$I81</f>
        <v>70</v>
      </c>
      <c r="L81" s="216">
        <f>$J81-'Año 2013'!$J81</f>
        <v>15</v>
      </c>
      <c r="M81" s="247"/>
    </row>
    <row r="82" spans="1:16" ht="17.25" customHeight="1" x14ac:dyDescent="0.2">
      <c r="A82" s="125">
        <v>78</v>
      </c>
      <c r="B82" s="135" t="s">
        <v>359</v>
      </c>
      <c r="C82" s="215">
        <v>4017</v>
      </c>
      <c r="D82" s="217">
        <v>954</v>
      </c>
      <c r="E82" s="218">
        <v>4528</v>
      </c>
      <c r="F82" s="216">
        <v>1098</v>
      </c>
      <c r="G82" s="218">
        <v>4943</v>
      </c>
      <c r="H82" s="249">
        <v>1297</v>
      </c>
      <c r="I82" s="218">
        <v>5290</v>
      </c>
      <c r="J82" s="249">
        <v>1398</v>
      </c>
      <c r="K82" s="218">
        <f>$I82-'Año 2013'!$I82</f>
        <v>1925</v>
      </c>
      <c r="L82" s="216">
        <f>$J82-'Año 2013'!$J82</f>
        <v>603</v>
      </c>
      <c r="M82" s="247"/>
    </row>
    <row r="83" spans="1:16" ht="17.25" customHeight="1" x14ac:dyDescent="0.2">
      <c r="A83" s="125">
        <v>79</v>
      </c>
      <c r="B83" s="135" t="s">
        <v>360</v>
      </c>
      <c r="C83" s="215">
        <v>1210</v>
      </c>
      <c r="D83" s="217">
        <v>78</v>
      </c>
      <c r="E83" s="218">
        <v>1424</v>
      </c>
      <c r="F83" s="216">
        <v>86</v>
      </c>
      <c r="G83" s="218">
        <v>1653</v>
      </c>
      <c r="H83" s="249">
        <v>116</v>
      </c>
      <c r="I83" s="218">
        <v>1716</v>
      </c>
      <c r="J83" s="249">
        <v>137</v>
      </c>
      <c r="K83" s="218">
        <f>$I83-'Año 2013'!$I83</f>
        <v>634</v>
      </c>
      <c r="L83" s="216">
        <f>$J83-'Año 2013'!$J83</f>
        <v>76</v>
      </c>
      <c r="M83" s="247"/>
    </row>
    <row r="84" spans="1:16" ht="17.25" customHeight="1" x14ac:dyDescent="0.2">
      <c r="A84" s="125">
        <v>80</v>
      </c>
      <c r="B84" s="135" t="s">
        <v>361</v>
      </c>
      <c r="C84" s="215">
        <v>7348</v>
      </c>
      <c r="D84" s="217">
        <v>2072</v>
      </c>
      <c r="E84" s="218">
        <v>11065</v>
      </c>
      <c r="F84" s="216">
        <v>3327</v>
      </c>
      <c r="G84" s="218">
        <v>15765</v>
      </c>
      <c r="H84" s="249">
        <v>4686</v>
      </c>
      <c r="I84" s="218">
        <v>20492</v>
      </c>
      <c r="J84" s="249">
        <v>5822</v>
      </c>
      <c r="K84" s="218">
        <f>$I84-'Año 2013'!$I84</f>
        <v>16251</v>
      </c>
      <c r="L84" s="216">
        <f>$J84-'Año 2013'!$J84</f>
        <v>4476</v>
      </c>
      <c r="M84" s="247"/>
    </row>
    <row r="85" spans="1:16" ht="17.25" customHeight="1" thickBot="1" x14ac:dyDescent="0.25">
      <c r="A85" s="255">
        <v>0</v>
      </c>
      <c r="B85" s="184" t="s">
        <v>159</v>
      </c>
      <c r="C85" s="215"/>
      <c r="D85" s="217"/>
      <c r="E85" s="218"/>
      <c r="F85" s="216"/>
      <c r="G85" s="218"/>
      <c r="H85" s="249"/>
      <c r="I85" s="218"/>
      <c r="J85" s="249"/>
      <c r="K85" s="218">
        <f>$I85-'Año 2013'!$I85</f>
        <v>0</v>
      </c>
      <c r="L85" s="216">
        <f>$J85-'Año 2013'!$J85</f>
        <v>0</v>
      </c>
      <c r="M85" s="247"/>
    </row>
    <row r="86" spans="1:16" ht="13.5" thickBot="1" x14ac:dyDescent="0.25">
      <c r="A86" s="224"/>
      <c r="B86" s="186" t="s">
        <v>62</v>
      </c>
      <c r="C86" s="220">
        <f t="shared" ref="C86:L86" si="0">SUM(C5:C85)</f>
        <v>19867885</v>
      </c>
      <c r="D86" s="222">
        <f t="shared" si="0"/>
        <v>1012575</v>
      </c>
      <c r="E86" s="220">
        <f t="shared" si="0"/>
        <v>20699251</v>
      </c>
      <c r="F86" s="222">
        <f t="shared" si="0"/>
        <v>1057064</v>
      </c>
      <c r="G86" s="223">
        <f t="shared" si="0"/>
        <v>21499841</v>
      </c>
      <c r="H86" s="223">
        <f t="shared" si="0"/>
        <v>1122674</v>
      </c>
      <c r="I86" s="223">
        <f t="shared" si="0"/>
        <v>22218828</v>
      </c>
      <c r="J86" s="251">
        <f t="shared" si="0"/>
        <v>1160019</v>
      </c>
      <c r="K86" s="223">
        <f>SUM(K5:K85)</f>
        <v>3062912</v>
      </c>
      <c r="L86" s="221">
        <f t="shared" si="0"/>
        <v>180115</v>
      </c>
      <c r="M86" s="252"/>
    </row>
    <row r="87" spans="1:16" x14ac:dyDescent="0.2">
      <c r="B87" s="122" t="s">
        <v>56</v>
      </c>
    </row>
    <row r="88" spans="1:16" x14ac:dyDescent="0.2">
      <c r="B88" s="119" t="s">
        <v>54</v>
      </c>
    </row>
    <row r="89" spans="1:16" ht="13.5" thickBot="1" x14ac:dyDescent="0.25">
      <c r="B89" s="119" t="s">
        <v>64</v>
      </c>
      <c r="E89" s="189"/>
      <c r="F89" s="189"/>
    </row>
    <row r="90" spans="1:16" ht="27" customHeight="1" thickBot="1" x14ac:dyDescent="0.25">
      <c r="B90" s="253" t="s">
        <v>160</v>
      </c>
      <c r="O90" s="458" t="s">
        <v>67</v>
      </c>
      <c r="P90" s="459"/>
    </row>
    <row r="91" spans="1:16" x14ac:dyDescent="0.2">
      <c r="B91" s="122" t="s">
        <v>163</v>
      </c>
    </row>
    <row r="92" spans="1:16" ht="25.5" x14ac:dyDescent="0.2">
      <c r="B92" s="122" t="s">
        <v>371</v>
      </c>
    </row>
    <row r="93" spans="1:16" x14ac:dyDescent="0.2">
      <c r="B93" s="254" t="s">
        <v>220</v>
      </c>
    </row>
    <row r="94" spans="1:16" ht="39.6" customHeight="1" x14ac:dyDescent="0.2">
      <c r="B94" s="486" t="s">
        <v>346</v>
      </c>
      <c r="C94" s="486"/>
      <c r="D94" s="486"/>
      <c r="E94" s="312"/>
      <c r="F94" s="312"/>
    </row>
    <row r="95" spans="1:16" x14ac:dyDescent="0.2">
      <c r="B95" s="122" t="s">
        <v>350</v>
      </c>
    </row>
    <row r="98" spans="1:13" ht="14.25" x14ac:dyDescent="0.2">
      <c r="A98" s="231"/>
      <c r="B98" s="231"/>
      <c r="C98" s="232"/>
      <c r="D98" s="233"/>
      <c r="E98" s="233"/>
      <c r="F98" s="233"/>
      <c r="G98" s="233"/>
      <c r="H98" s="233"/>
      <c r="I98" s="233"/>
      <c r="J98" s="233"/>
      <c r="K98" s="233"/>
      <c r="L98" s="233"/>
      <c r="M98" s="233"/>
    </row>
    <row r="99" spans="1:13" ht="14.25" x14ac:dyDescent="0.2">
      <c r="A99" s="231"/>
      <c r="B99" s="231"/>
      <c r="C99" s="232"/>
      <c r="D99" s="233"/>
      <c r="E99" s="233"/>
      <c r="F99" s="233"/>
      <c r="G99" s="233"/>
      <c r="H99" s="233"/>
      <c r="I99" s="233"/>
      <c r="J99" s="233"/>
      <c r="K99" s="233"/>
      <c r="L99" s="233"/>
      <c r="M99" s="233"/>
    </row>
    <row r="100" spans="1:13" ht="14.25" x14ac:dyDescent="0.2">
      <c r="A100" s="231"/>
      <c r="B100" s="231"/>
      <c r="C100" s="232"/>
      <c r="D100" s="233"/>
      <c r="E100" s="233"/>
      <c r="F100" s="233"/>
      <c r="G100" s="233"/>
      <c r="H100" s="233"/>
      <c r="I100" s="233"/>
      <c r="J100" s="233"/>
      <c r="K100" s="233"/>
      <c r="L100" s="233"/>
      <c r="M100" s="233"/>
    </row>
    <row r="101" spans="1:13" ht="14.25" x14ac:dyDescent="0.2">
      <c r="A101" s="231"/>
      <c r="B101" s="231"/>
      <c r="C101" s="232"/>
      <c r="D101" s="233"/>
      <c r="E101" s="233"/>
      <c r="F101" s="233"/>
      <c r="G101" s="233"/>
      <c r="H101" s="233"/>
      <c r="I101" s="233"/>
      <c r="J101" s="233"/>
      <c r="K101" s="233"/>
      <c r="L101" s="233"/>
      <c r="M101" s="233"/>
    </row>
    <row r="102" spans="1:13" ht="14.25" x14ac:dyDescent="0.2">
      <c r="A102" s="231"/>
      <c r="B102" s="231"/>
      <c r="C102" s="232"/>
      <c r="D102" s="233"/>
      <c r="E102" s="233"/>
      <c r="F102" s="233"/>
      <c r="G102" s="233"/>
      <c r="H102" s="233"/>
      <c r="I102" s="233"/>
      <c r="J102" s="233"/>
      <c r="K102" s="233"/>
      <c r="L102" s="233"/>
      <c r="M102" s="233"/>
    </row>
    <row r="103" spans="1:13" ht="14.25" x14ac:dyDescent="0.2">
      <c r="A103" s="231"/>
      <c r="B103" s="231"/>
      <c r="C103" s="232"/>
      <c r="D103" s="233"/>
      <c r="E103" s="233"/>
      <c r="F103" s="233"/>
      <c r="G103" s="233"/>
      <c r="H103" s="233"/>
      <c r="I103" s="233"/>
      <c r="J103" s="233"/>
      <c r="K103" s="233"/>
      <c r="L103" s="233"/>
      <c r="M103" s="233"/>
    </row>
    <row r="104" spans="1:13" ht="14.25" x14ac:dyDescent="0.2">
      <c r="A104" s="231"/>
      <c r="B104" s="231"/>
      <c r="C104" s="232"/>
      <c r="D104" s="233"/>
      <c r="E104" s="233"/>
      <c r="F104" s="233"/>
      <c r="G104" s="233"/>
      <c r="H104" s="233"/>
      <c r="I104" s="233"/>
      <c r="J104" s="233"/>
      <c r="K104" s="233"/>
      <c r="L104" s="233"/>
      <c r="M104" s="233"/>
    </row>
    <row r="105" spans="1:13" ht="14.25" x14ac:dyDescent="0.2">
      <c r="A105" s="231"/>
      <c r="B105" s="231"/>
      <c r="C105" s="232"/>
      <c r="D105" s="233"/>
      <c r="E105" s="233"/>
      <c r="F105" s="233"/>
      <c r="G105" s="233"/>
      <c r="H105" s="233"/>
      <c r="I105" s="233"/>
      <c r="J105" s="233"/>
      <c r="K105" s="233"/>
      <c r="L105" s="233"/>
      <c r="M105" s="233"/>
    </row>
    <row r="106" spans="1:13" ht="14.25" x14ac:dyDescent="0.2">
      <c r="A106" s="231"/>
      <c r="B106" s="231"/>
      <c r="C106" s="232"/>
      <c r="D106" s="233"/>
      <c r="E106" s="233"/>
      <c r="F106" s="233"/>
      <c r="G106" s="233"/>
      <c r="H106" s="233"/>
      <c r="I106" s="233"/>
      <c r="J106" s="233"/>
      <c r="K106" s="233"/>
      <c r="L106" s="233"/>
      <c r="M106" s="233"/>
    </row>
    <row r="107" spans="1:13" ht="14.25" x14ac:dyDescent="0.2">
      <c r="A107" s="231"/>
      <c r="B107" s="231"/>
      <c r="C107" s="232"/>
      <c r="D107" s="233"/>
      <c r="E107" s="233"/>
      <c r="F107" s="233"/>
      <c r="G107" s="233"/>
      <c r="H107" s="233"/>
      <c r="I107" s="233"/>
      <c r="J107" s="233"/>
      <c r="K107" s="233"/>
      <c r="L107" s="233"/>
      <c r="M107" s="233"/>
    </row>
    <row r="108" spans="1:13" ht="14.25" x14ac:dyDescent="0.2">
      <c r="A108" s="231"/>
      <c r="B108" s="231"/>
      <c r="C108" s="232"/>
      <c r="D108" s="233"/>
      <c r="E108" s="233"/>
      <c r="F108" s="233"/>
      <c r="G108" s="233"/>
      <c r="H108" s="233"/>
      <c r="I108" s="233"/>
      <c r="J108" s="233"/>
      <c r="K108" s="233"/>
      <c r="L108" s="233"/>
      <c r="M108" s="233"/>
    </row>
    <row r="109" spans="1:13" ht="14.25" x14ac:dyDescent="0.2">
      <c r="A109" s="231"/>
      <c r="B109" s="231"/>
      <c r="C109" s="232"/>
      <c r="D109" s="233"/>
      <c r="E109" s="233"/>
      <c r="F109" s="233"/>
      <c r="G109" s="233"/>
      <c r="H109" s="233"/>
      <c r="I109" s="233"/>
      <c r="J109" s="233"/>
      <c r="K109" s="233"/>
      <c r="L109" s="233"/>
      <c r="M109" s="233"/>
    </row>
    <row r="110" spans="1:13" ht="14.25" x14ac:dyDescent="0.2">
      <c r="A110" s="231"/>
      <c r="B110" s="231"/>
      <c r="C110" s="232"/>
      <c r="D110" s="233"/>
      <c r="E110" s="233"/>
      <c r="F110" s="233"/>
      <c r="G110" s="233"/>
      <c r="H110" s="233"/>
      <c r="I110" s="233"/>
      <c r="J110" s="233"/>
      <c r="K110" s="233"/>
      <c r="L110" s="233"/>
      <c r="M110" s="233"/>
    </row>
    <row r="111" spans="1:13" ht="14.25" x14ac:dyDescent="0.2">
      <c r="A111" s="231"/>
      <c r="B111" s="231"/>
      <c r="C111" s="232"/>
      <c r="D111" s="233"/>
      <c r="E111" s="233"/>
      <c r="F111" s="233"/>
      <c r="G111" s="233"/>
      <c r="H111" s="233"/>
      <c r="I111" s="233"/>
      <c r="J111" s="233"/>
      <c r="K111" s="233"/>
      <c r="L111" s="233"/>
      <c r="M111" s="233"/>
    </row>
    <row r="112" spans="1:13" ht="14.25" x14ac:dyDescent="0.2">
      <c r="A112" s="231"/>
      <c r="B112" s="231"/>
      <c r="C112" s="232"/>
      <c r="D112" s="233"/>
      <c r="E112" s="233"/>
      <c r="F112" s="233"/>
      <c r="G112" s="233"/>
      <c r="H112" s="233"/>
      <c r="I112" s="233"/>
      <c r="J112" s="233"/>
      <c r="K112" s="233"/>
      <c r="L112" s="233"/>
      <c r="M112" s="233"/>
    </row>
    <row r="113" spans="1:13" ht="14.25" x14ac:dyDescent="0.2">
      <c r="A113" s="231"/>
      <c r="B113" s="231"/>
      <c r="C113" s="232"/>
      <c r="D113" s="233"/>
      <c r="E113" s="233"/>
      <c r="F113" s="233"/>
      <c r="G113" s="233"/>
      <c r="H113" s="233"/>
      <c r="I113" s="233"/>
      <c r="J113" s="233"/>
      <c r="K113" s="233"/>
      <c r="L113" s="233"/>
      <c r="M113" s="233"/>
    </row>
    <row r="114" spans="1:13" ht="14.25" x14ac:dyDescent="0.2">
      <c r="A114" s="231"/>
      <c r="B114" s="231"/>
      <c r="C114" s="232"/>
      <c r="D114" s="233"/>
      <c r="E114" s="233"/>
      <c r="F114" s="233"/>
      <c r="G114" s="233"/>
      <c r="H114" s="233"/>
      <c r="I114" s="233"/>
      <c r="J114" s="233"/>
      <c r="K114" s="233"/>
      <c r="L114" s="233"/>
      <c r="M114" s="233"/>
    </row>
    <row r="115" spans="1:13" ht="14.25" x14ac:dyDescent="0.2">
      <c r="A115" s="231"/>
      <c r="B115" s="231"/>
      <c r="C115" s="232"/>
      <c r="D115" s="233"/>
      <c r="E115" s="233"/>
      <c r="F115" s="233"/>
      <c r="G115" s="233"/>
      <c r="H115" s="233"/>
      <c r="I115" s="233"/>
      <c r="J115" s="233"/>
      <c r="K115" s="233"/>
      <c r="L115" s="233"/>
      <c r="M115" s="233"/>
    </row>
    <row r="116" spans="1:13" ht="14.25" x14ac:dyDescent="0.2">
      <c r="A116" s="231"/>
      <c r="B116" s="231"/>
      <c r="C116" s="232"/>
      <c r="D116" s="233"/>
      <c r="E116" s="233"/>
      <c r="F116" s="233"/>
      <c r="G116" s="233"/>
      <c r="H116" s="233"/>
      <c r="I116" s="233"/>
      <c r="J116" s="233"/>
      <c r="K116" s="233"/>
      <c r="L116" s="233"/>
      <c r="M116" s="233"/>
    </row>
    <row r="117" spans="1:13" ht="14.25" x14ac:dyDescent="0.2">
      <c r="A117" s="231"/>
      <c r="B117" s="231"/>
      <c r="C117" s="232"/>
      <c r="D117" s="233"/>
      <c r="E117" s="233"/>
      <c r="F117" s="233"/>
      <c r="G117" s="233"/>
      <c r="H117" s="233"/>
      <c r="I117" s="233"/>
      <c r="J117" s="233"/>
      <c r="K117" s="233"/>
      <c r="L117" s="233"/>
      <c r="M117" s="233"/>
    </row>
    <row r="118" spans="1:13" ht="14.25" x14ac:dyDescent="0.2">
      <c r="A118" s="231"/>
      <c r="B118" s="231"/>
      <c r="C118" s="232"/>
      <c r="D118" s="233"/>
      <c r="E118" s="233"/>
      <c r="F118" s="233"/>
      <c r="G118" s="233"/>
      <c r="H118" s="233"/>
      <c r="I118" s="233"/>
      <c r="J118" s="233"/>
      <c r="K118" s="233"/>
      <c r="L118" s="233"/>
      <c r="M118" s="233"/>
    </row>
    <row r="119" spans="1:13" ht="14.25" x14ac:dyDescent="0.2">
      <c r="A119" s="231"/>
      <c r="B119" s="231"/>
      <c r="C119" s="232"/>
      <c r="D119" s="233"/>
      <c r="E119" s="233"/>
      <c r="F119" s="233"/>
      <c r="G119" s="233"/>
      <c r="H119" s="233"/>
      <c r="I119" s="233"/>
      <c r="J119" s="233"/>
      <c r="K119" s="233"/>
      <c r="L119" s="233"/>
      <c r="M119" s="233"/>
    </row>
    <row r="120" spans="1:13" ht="14.25" x14ac:dyDescent="0.2">
      <c r="A120" s="231"/>
      <c r="B120" s="231"/>
      <c r="C120" s="232"/>
      <c r="D120" s="233"/>
      <c r="E120" s="233"/>
      <c r="F120" s="233"/>
      <c r="G120" s="233"/>
      <c r="H120" s="233"/>
      <c r="I120" s="233"/>
      <c r="J120" s="233"/>
      <c r="K120" s="233"/>
      <c r="L120" s="233"/>
      <c r="M120" s="233"/>
    </row>
    <row r="121" spans="1:13" ht="14.25" x14ac:dyDescent="0.2">
      <c r="A121" s="231"/>
      <c r="B121" s="231"/>
      <c r="C121" s="232"/>
      <c r="D121" s="233"/>
      <c r="E121" s="233"/>
      <c r="F121" s="233"/>
      <c r="G121" s="233"/>
      <c r="H121" s="233"/>
      <c r="I121" s="233"/>
      <c r="J121" s="233"/>
      <c r="K121" s="233"/>
      <c r="L121" s="233"/>
      <c r="M121" s="233"/>
    </row>
    <row r="122" spans="1:13" ht="14.25" x14ac:dyDescent="0.2">
      <c r="A122" s="231"/>
      <c r="B122" s="231"/>
      <c r="C122" s="232"/>
      <c r="D122" s="233"/>
      <c r="E122" s="233"/>
      <c r="F122" s="233"/>
      <c r="G122" s="233"/>
      <c r="H122" s="233"/>
      <c r="I122" s="233"/>
      <c r="J122" s="233"/>
      <c r="K122" s="233"/>
      <c r="L122" s="233"/>
      <c r="M122" s="233"/>
    </row>
    <row r="123" spans="1:13" ht="14.25" x14ac:dyDescent="0.2">
      <c r="A123" s="231"/>
      <c r="B123" s="231"/>
      <c r="C123" s="232"/>
      <c r="D123" s="233"/>
      <c r="E123" s="233"/>
      <c r="F123" s="233"/>
      <c r="G123" s="233"/>
      <c r="H123" s="233"/>
      <c r="I123" s="233"/>
      <c r="J123" s="233"/>
      <c r="K123" s="233"/>
      <c r="L123" s="233"/>
      <c r="M123" s="233"/>
    </row>
    <row r="124" spans="1:13" ht="14.25" x14ac:dyDescent="0.2">
      <c r="A124" s="231"/>
      <c r="B124" s="231"/>
      <c r="C124" s="232"/>
      <c r="D124" s="233"/>
      <c r="E124" s="233"/>
      <c r="F124" s="233"/>
      <c r="G124" s="233"/>
      <c r="H124" s="233"/>
      <c r="I124" s="233"/>
      <c r="J124" s="233"/>
      <c r="K124" s="233"/>
      <c r="L124" s="233"/>
      <c r="M124" s="233"/>
    </row>
    <row r="125" spans="1:13" ht="14.25" x14ac:dyDescent="0.2">
      <c r="A125" s="231"/>
      <c r="B125" s="231"/>
      <c r="C125" s="232"/>
      <c r="D125" s="233"/>
      <c r="E125" s="233"/>
      <c r="F125" s="233"/>
      <c r="G125" s="233"/>
      <c r="H125" s="233"/>
      <c r="I125" s="233"/>
      <c r="J125" s="233"/>
      <c r="K125" s="233"/>
      <c r="L125" s="233"/>
      <c r="M125" s="233"/>
    </row>
    <row r="126" spans="1:13" ht="14.25" x14ac:dyDescent="0.2">
      <c r="A126" s="231"/>
      <c r="B126" s="231"/>
      <c r="C126" s="232"/>
      <c r="D126" s="233"/>
      <c r="E126" s="233"/>
      <c r="F126" s="233"/>
      <c r="G126" s="233"/>
      <c r="H126" s="233"/>
      <c r="I126" s="233"/>
      <c r="J126" s="233"/>
      <c r="K126" s="233"/>
      <c r="L126" s="233"/>
      <c r="M126" s="233"/>
    </row>
    <row r="127" spans="1:13" ht="14.25" x14ac:dyDescent="0.2">
      <c r="A127" s="231"/>
      <c r="B127" s="231"/>
      <c r="C127" s="232"/>
      <c r="D127" s="233"/>
      <c r="E127" s="233"/>
      <c r="F127" s="233"/>
      <c r="G127" s="233"/>
      <c r="H127" s="233"/>
      <c r="I127" s="233"/>
      <c r="J127" s="233"/>
      <c r="K127" s="233"/>
      <c r="L127" s="233"/>
      <c r="M127" s="233"/>
    </row>
    <row r="128" spans="1:13" ht="14.25" x14ac:dyDescent="0.2">
      <c r="A128" s="231"/>
      <c r="B128" s="231"/>
      <c r="C128" s="232"/>
      <c r="D128" s="233"/>
      <c r="E128" s="233"/>
      <c r="F128" s="233"/>
      <c r="G128" s="233"/>
      <c r="H128" s="233"/>
      <c r="I128" s="233"/>
      <c r="J128" s="233"/>
      <c r="K128" s="233"/>
      <c r="L128" s="233"/>
      <c r="M128" s="233"/>
    </row>
    <row r="129" spans="1:13" x14ac:dyDescent="0.2">
      <c r="A129" s="118"/>
      <c r="B129" s="118"/>
      <c r="C129" s="118"/>
      <c r="D129" s="233"/>
      <c r="E129" s="233"/>
      <c r="F129" s="233"/>
      <c r="G129" s="233"/>
      <c r="H129" s="233"/>
      <c r="I129" s="233"/>
      <c r="J129" s="233"/>
      <c r="K129" s="233"/>
      <c r="L129" s="233"/>
      <c r="M129" s="233"/>
    </row>
    <row r="130" spans="1:13" x14ac:dyDescent="0.2">
      <c r="A130" s="118"/>
      <c r="B130" s="118"/>
      <c r="C130" s="118"/>
      <c r="D130" s="233"/>
      <c r="E130" s="233"/>
      <c r="F130" s="233"/>
      <c r="G130" s="233"/>
      <c r="H130" s="233"/>
      <c r="I130" s="233"/>
      <c r="J130" s="233"/>
      <c r="K130" s="233"/>
      <c r="L130" s="233"/>
      <c r="M130" s="233"/>
    </row>
    <row r="131" spans="1:13" x14ac:dyDescent="0.2">
      <c r="A131" s="118"/>
      <c r="B131" s="118"/>
      <c r="C131" s="118"/>
      <c r="D131" s="233"/>
      <c r="E131" s="233"/>
      <c r="F131" s="233"/>
      <c r="G131" s="233"/>
      <c r="H131" s="233"/>
      <c r="I131" s="233"/>
      <c r="J131" s="233"/>
      <c r="K131" s="233"/>
      <c r="L131" s="233"/>
      <c r="M131" s="233"/>
    </row>
  </sheetData>
  <mergeCells count="14">
    <mergeCell ref="A1:D1"/>
    <mergeCell ref="A2:A4"/>
    <mergeCell ref="B2:B4"/>
    <mergeCell ref="C2:D2"/>
    <mergeCell ref="E2:F2"/>
    <mergeCell ref="O90:P90"/>
    <mergeCell ref="B94:D94"/>
    <mergeCell ref="I2:J2"/>
    <mergeCell ref="K2:L2"/>
    <mergeCell ref="K3:K4"/>
    <mergeCell ref="L3:L4"/>
    <mergeCell ref="O5:P5"/>
    <mergeCell ref="P16:Q16"/>
    <mergeCell ref="G2:H2"/>
  </mergeCells>
  <hyperlinks>
    <hyperlink ref="O90" location="Indice!A1" display="Volver al Indice"/>
    <hyperlink ref="O90:P90" location="Indice!B19" display="Volver al Indice"/>
    <hyperlink ref="O5:P5" location="Indice!B19" display="Volver al Indice"/>
    <hyperlink ref="O5" location="Indice!A1" display="Volver al Indice"/>
  </hyperlinks>
  <pageMargins left="0.74803149606299213" right="0.74803149606299213" top="0.98425196850393704" bottom="0.98425196850393704" header="0" footer="0"/>
  <pageSetup scale="33"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31"/>
  <sheetViews>
    <sheetView showGridLines="0" topLeftCell="A5" zoomScale="75" zoomScaleNormal="75" workbookViewId="0">
      <selection activeCell="O5" sqref="O5:P5"/>
    </sheetView>
  </sheetViews>
  <sheetFormatPr baseColWidth="10" defaultColWidth="11.42578125" defaultRowHeight="12.75" x14ac:dyDescent="0.2"/>
  <cols>
    <col min="1" max="1" width="3.140625" style="122" customWidth="1"/>
    <col min="2" max="2" width="67.5703125" style="122" customWidth="1"/>
    <col min="3" max="3" width="14" style="122" customWidth="1"/>
    <col min="4" max="4" width="14.42578125" style="122" customWidth="1"/>
    <col min="5" max="5" width="14.5703125" style="122" customWidth="1"/>
    <col min="6" max="6" width="13.42578125" style="122" customWidth="1"/>
    <col min="7" max="7" width="15.28515625" style="122" customWidth="1"/>
    <col min="8" max="8" width="12.28515625" style="122" customWidth="1"/>
    <col min="9" max="9" width="13.42578125" style="122" customWidth="1"/>
    <col min="10" max="10" width="14.85546875" style="122" customWidth="1"/>
    <col min="11" max="11" width="11.85546875" style="122" bestFit="1" customWidth="1"/>
    <col min="12" max="13" width="10.140625" style="122" customWidth="1"/>
    <col min="14" max="16384" width="11.42578125" style="122"/>
  </cols>
  <sheetData>
    <row r="1" spans="1:19" ht="15.75" thickBot="1" x14ac:dyDescent="0.25">
      <c r="A1" s="481" t="s">
        <v>181</v>
      </c>
      <c r="B1" s="481"/>
      <c r="C1" s="481"/>
      <c r="D1" s="481"/>
      <c r="E1" s="234"/>
      <c r="F1" s="234"/>
      <c r="G1" s="234"/>
      <c r="H1" s="234"/>
      <c r="I1" s="234"/>
      <c r="J1" s="234"/>
      <c r="K1" s="234"/>
      <c r="L1" s="234"/>
      <c r="M1" s="234"/>
    </row>
    <row r="2" spans="1:19" ht="30" customHeight="1" thickBot="1" x14ac:dyDescent="0.25">
      <c r="A2" s="473"/>
      <c r="B2" s="467" t="s">
        <v>0</v>
      </c>
      <c r="C2" s="477" t="s">
        <v>381</v>
      </c>
      <c r="D2" s="476"/>
      <c r="E2" s="477" t="s">
        <v>383</v>
      </c>
      <c r="F2" s="476"/>
      <c r="G2" s="477" t="s">
        <v>388</v>
      </c>
      <c r="H2" s="476"/>
      <c r="I2" s="477" t="s">
        <v>390</v>
      </c>
      <c r="J2" s="476"/>
      <c r="K2" s="477" t="s">
        <v>392</v>
      </c>
      <c r="L2" s="476"/>
      <c r="M2" s="235"/>
    </row>
    <row r="3" spans="1:19" ht="13.5" thickBot="1" x14ac:dyDescent="0.25">
      <c r="A3" s="474"/>
      <c r="B3" s="468"/>
      <c r="C3" s="100" t="s">
        <v>54</v>
      </c>
      <c r="D3" s="236" t="s">
        <v>55</v>
      </c>
      <c r="E3" s="100" t="s">
        <v>54</v>
      </c>
      <c r="F3" s="236" t="s">
        <v>55</v>
      </c>
      <c r="G3" s="100" t="s">
        <v>54</v>
      </c>
      <c r="H3" s="236" t="s">
        <v>55</v>
      </c>
      <c r="I3" s="100" t="s">
        <v>54</v>
      </c>
      <c r="J3" s="236" t="s">
        <v>55</v>
      </c>
      <c r="K3" s="484" t="s">
        <v>54</v>
      </c>
      <c r="L3" s="485" t="s">
        <v>55</v>
      </c>
      <c r="M3" s="237"/>
      <c r="S3" s="191"/>
    </row>
    <row r="4" spans="1:19" ht="14.25" customHeight="1" thickBot="1" x14ac:dyDescent="0.25">
      <c r="A4" s="475"/>
      <c r="B4" s="469"/>
      <c r="C4" s="102">
        <v>42094</v>
      </c>
      <c r="D4" s="174">
        <v>42094</v>
      </c>
      <c r="E4" s="102">
        <v>42185</v>
      </c>
      <c r="F4" s="174">
        <v>42185</v>
      </c>
      <c r="G4" s="102">
        <v>42277</v>
      </c>
      <c r="H4" s="174">
        <v>42277</v>
      </c>
      <c r="I4" s="102">
        <v>42369</v>
      </c>
      <c r="J4" s="174">
        <v>42369</v>
      </c>
      <c r="K4" s="484"/>
      <c r="L4" s="485"/>
      <c r="M4" s="237"/>
    </row>
    <row r="5" spans="1:19" ht="13.5" thickBot="1" x14ac:dyDescent="0.25">
      <c r="A5" s="125">
        <v>1</v>
      </c>
      <c r="B5" s="175" t="s">
        <v>1</v>
      </c>
      <c r="C5" s="106">
        <v>35500</v>
      </c>
      <c r="D5" s="368">
        <v>3106</v>
      </c>
      <c r="E5" s="367">
        <v>36572</v>
      </c>
      <c r="F5" s="366">
        <v>3196</v>
      </c>
      <c r="G5" s="367">
        <v>37774</v>
      </c>
      <c r="H5" s="364">
        <v>3301</v>
      </c>
      <c r="I5" s="367">
        <v>38878</v>
      </c>
      <c r="J5" s="364">
        <v>3410</v>
      </c>
      <c r="K5" s="367">
        <f>$I5-'Año 2014'!$I5</f>
        <v>4479</v>
      </c>
      <c r="L5" s="366">
        <f>$J5-'Año 2014'!$J5</f>
        <v>383</v>
      </c>
      <c r="M5" s="242"/>
      <c r="O5" s="458" t="s">
        <v>67</v>
      </c>
      <c r="P5" s="459"/>
    </row>
    <row r="6" spans="1:19" x14ac:dyDescent="0.2">
      <c r="A6" s="125">
        <v>2</v>
      </c>
      <c r="B6" s="135" t="s">
        <v>2</v>
      </c>
      <c r="C6" s="110">
        <v>68047</v>
      </c>
      <c r="D6" s="246">
        <v>3525</v>
      </c>
      <c r="E6" s="110">
        <v>69455</v>
      </c>
      <c r="F6" s="112">
        <v>3633</v>
      </c>
      <c r="G6" s="110">
        <v>70973</v>
      </c>
      <c r="H6" s="246">
        <v>3740</v>
      </c>
      <c r="I6" s="110">
        <v>72489</v>
      </c>
      <c r="J6" s="246">
        <v>3839</v>
      </c>
      <c r="K6" s="110">
        <f>$I6-'Año 2014'!$I6</f>
        <v>6035</v>
      </c>
      <c r="L6" s="112">
        <f>$J6-'Año 2014'!$J6</f>
        <v>386</v>
      </c>
      <c r="M6" s="242"/>
    </row>
    <row r="7" spans="1:19" x14ac:dyDescent="0.2">
      <c r="A7" s="125">
        <v>3</v>
      </c>
      <c r="B7" s="135" t="s">
        <v>3</v>
      </c>
      <c r="C7" s="209">
        <v>2379733</v>
      </c>
      <c r="D7" s="111">
        <v>13189</v>
      </c>
      <c r="E7" s="110">
        <v>2553614</v>
      </c>
      <c r="F7" s="112">
        <v>13598</v>
      </c>
      <c r="G7" s="110">
        <v>2717057</v>
      </c>
      <c r="H7" s="246">
        <v>14001</v>
      </c>
      <c r="I7" s="110">
        <v>2877336</v>
      </c>
      <c r="J7" s="246">
        <v>14377</v>
      </c>
      <c r="K7" s="110">
        <f>$I7-'Año 2014'!$I7</f>
        <v>663393</v>
      </c>
      <c r="L7" s="112">
        <f>$J7-'Año 2014'!$J7</f>
        <v>1526</v>
      </c>
      <c r="M7" s="242"/>
    </row>
    <row r="8" spans="1:19" x14ac:dyDescent="0.2">
      <c r="A8" s="125">
        <v>4</v>
      </c>
      <c r="B8" s="135" t="s">
        <v>4</v>
      </c>
      <c r="C8" s="209">
        <v>140770</v>
      </c>
      <c r="D8" s="111">
        <v>8008</v>
      </c>
      <c r="E8" s="110">
        <v>144877</v>
      </c>
      <c r="F8" s="112">
        <v>8320</v>
      </c>
      <c r="G8" s="110">
        <v>149073</v>
      </c>
      <c r="H8" s="246">
        <v>8674</v>
      </c>
      <c r="I8" s="110">
        <v>153247</v>
      </c>
      <c r="J8" s="246">
        <v>9016</v>
      </c>
      <c r="K8" s="110">
        <f>$I8-'Año 2014'!$I8</f>
        <v>17260</v>
      </c>
      <c r="L8" s="112">
        <f>$J8-'Año 2014'!$J8</f>
        <v>1275</v>
      </c>
      <c r="M8" s="242"/>
    </row>
    <row r="9" spans="1:19" x14ac:dyDescent="0.2">
      <c r="A9" s="125">
        <v>5</v>
      </c>
      <c r="B9" s="135" t="s">
        <v>5</v>
      </c>
      <c r="C9" s="209">
        <v>776433</v>
      </c>
      <c r="D9" s="111">
        <v>9662</v>
      </c>
      <c r="E9" s="110">
        <v>799380</v>
      </c>
      <c r="F9" s="112">
        <v>9986</v>
      </c>
      <c r="G9" s="110">
        <v>824295</v>
      </c>
      <c r="H9" s="246">
        <v>10295</v>
      </c>
      <c r="I9" s="110">
        <v>847129</v>
      </c>
      <c r="J9" s="246">
        <v>10650</v>
      </c>
      <c r="K9" s="110">
        <f>$I9-'Año 2014'!$I9</f>
        <v>95838</v>
      </c>
      <c r="L9" s="112">
        <f>$J9-'Año 2014'!$J9</f>
        <v>1253</v>
      </c>
      <c r="M9" s="242"/>
    </row>
    <row r="10" spans="1:19" x14ac:dyDescent="0.2">
      <c r="A10" s="125">
        <v>6</v>
      </c>
      <c r="B10" s="135" t="s">
        <v>6</v>
      </c>
      <c r="C10" s="209">
        <v>9559</v>
      </c>
      <c r="D10" s="111">
        <v>6418</v>
      </c>
      <c r="E10" s="110">
        <v>9792</v>
      </c>
      <c r="F10" s="112">
        <v>6515</v>
      </c>
      <c r="G10" s="110">
        <v>10069</v>
      </c>
      <c r="H10" s="246">
        <v>6636</v>
      </c>
      <c r="I10" s="110">
        <v>10301</v>
      </c>
      <c r="J10" s="246">
        <v>6719</v>
      </c>
      <c r="K10" s="110">
        <f>$I10-'Año 2014'!$I10</f>
        <v>964</v>
      </c>
      <c r="L10" s="112">
        <f>$J10-'Año 2014'!$J10</f>
        <v>387</v>
      </c>
      <c r="M10" s="242"/>
    </row>
    <row r="11" spans="1:19" x14ac:dyDescent="0.2">
      <c r="A11" s="125">
        <v>7</v>
      </c>
      <c r="B11" s="135" t="s">
        <v>7</v>
      </c>
      <c r="C11" s="209">
        <v>1077533</v>
      </c>
      <c r="D11" s="111">
        <v>96660</v>
      </c>
      <c r="E11" s="110">
        <v>1103814</v>
      </c>
      <c r="F11" s="112">
        <v>99132</v>
      </c>
      <c r="G11" s="110">
        <v>1130967</v>
      </c>
      <c r="H11" s="246">
        <v>101675</v>
      </c>
      <c r="I11" s="110">
        <v>1156835</v>
      </c>
      <c r="J11" s="246">
        <v>103962</v>
      </c>
      <c r="K11" s="110">
        <f>$I11-'Año 2014'!$I11</f>
        <v>107927</v>
      </c>
      <c r="L11" s="112">
        <f>$J11-'Año 2014'!$J11</f>
        <v>9632</v>
      </c>
      <c r="M11" s="242"/>
    </row>
    <row r="12" spans="1:19" x14ac:dyDescent="0.2">
      <c r="A12" s="125">
        <v>8</v>
      </c>
      <c r="B12" s="135" t="s">
        <v>8</v>
      </c>
      <c r="C12" s="209">
        <v>100556</v>
      </c>
      <c r="D12" s="111">
        <v>22275</v>
      </c>
      <c r="E12" s="110">
        <v>103513</v>
      </c>
      <c r="F12" s="112">
        <v>22997</v>
      </c>
      <c r="G12" s="110">
        <v>106751</v>
      </c>
      <c r="H12" s="246">
        <v>23692</v>
      </c>
      <c r="I12" s="110">
        <v>110238</v>
      </c>
      <c r="J12" s="246">
        <v>24500</v>
      </c>
      <c r="K12" s="110">
        <f>$I12-'Año 2014'!$I12</f>
        <v>12789</v>
      </c>
      <c r="L12" s="112">
        <f>$J12-'Año 2014'!$J12</f>
        <v>2825</v>
      </c>
      <c r="M12" s="242"/>
    </row>
    <row r="13" spans="1:19" x14ac:dyDescent="0.2">
      <c r="A13" s="125">
        <v>9</v>
      </c>
      <c r="B13" s="135" t="s">
        <v>9</v>
      </c>
      <c r="C13" s="209">
        <v>8071</v>
      </c>
      <c r="D13" s="111">
        <v>310</v>
      </c>
      <c r="E13" s="110">
        <v>8240</v>
      </c>
      <c r="F13" s="112">
        <v>324</v>
      </c>
      <c r="G13" s="110">
        <v>8421</v>
      </c>
      <c r="H13" s="246">
        <v>331</v>
      </c>
      <c r="I13" s="110">
        <v>8609</v>
      </c>
      <c r="J13" s="246">
        <v>336</v>
      </c>
      <c r="K13" s="110">
        <f>$I13-'Año 2014'!$I13</f>
        <v>770</v>
      </c>
      <c r="L13" s="112">
        <f>$J13-'Año 2014'!$J13</f>
        <v>36</v>
      </c>
      <c r="M13" s="242"/>
    </row>
    <row r="14" spans="1:19" x14ac:dyDescent="0.2">
      <c r="A14" s="125">
        <v>10</v>
      </c>
      <c r="B14" s="135" t="s">
        <v>10</v>
      </c>
      <c r="C14" s="209">
        <v>6028</v>
      </c>
      <c r="D14" s="111">
        <v>1478</v>
      </c>
      <c r="E14" s="110">
        <v>6246</v>
      </c>
      <c r="F14" s="112">
        <v>1498</v>
      </c>
      <c r="G14" s="110">
        <v>6443</v>
      </c>
      <c r="H14" s="246">
        <v>1515</v>
      </c>
      <c r="I14" s="110">
        <v>6640</v>
      </c>
      <c r="J14" s="246">
        <v>1556</v>
      </c>
      <c r="K14" s="110">
        <f>$I14-'Año 2014'!$I14</f>
        <v>791</v>
      </c>
      <c r="L14" s="112">
        <f>$J14-'Año 2014'!$J14</f>
        <v>111</v>
      </c>
      <c r="M14" s="242"/>
    </row>
    <row r="15" spans="1:19" x14ac:dyDescent="0.2">
      <c r="A15" s="125">
        <v>11</v>
      </c>
      <c r="B15" s="135" t="s">
        <v>11</v>
      </c>
      <c r="C15" s="209">
        <v>538159</v>
      </c>
      <c r="D15" s="111">
        <v>18887</v>
      </c>
      <c r="E15" s="110">
        <v>552487</v>
      </c>
      <c r="F15" s="112">
        <v>19420</v>
      </c>
      <c r="G15" s="110">
        <v>567061</v>
      </c>
      <c r="H15" s="246">
        <v>19952</v>
      </c>
      <c r="I15" s="110">
        <v>583203</v>
      </c>
      <c r="J15" s="246">
        <v>20473</v>
      </c>
      <c r="K15" s="110">
        <f>$I15-'Año 2014'!$I15</f>
        <v>61483</v>
      </c>
      <c r="L15" s="112">
        <f>$J15-'Año 2014'!$J15</f>
        <v>2045</v>
      </c>
      <c r="M15" s="242"/>
    </row>
    <row r="16" spans="1:19" ht="15" x14ac:dyDescent="0.2">
      <c r="A16" s="125">
        <v>12</v>
      </c>
      <c r="B16" s="135" t="s">
        <v>12</v>
      </c>
      <c r="C16" s="209">
        <v>21603</v>
      </c>
      <c r="D16" s="111">
        <v>1594</v>
      </c>
      <c r="E16" s="110">
        <v>22250</v>
      </c>
      <c r="F16" s="112">
        <v>1654</v>
      </c>
      <c r="G16" s="110">
        <v>22971</v>
      </c>
      <c r="H16" s="246">
        <v>1709</v>
      </c>
      <c r="I16" s="110">
        <v>23655</v>
      </c>
      <c r="J16" s="246">
        <v>1765</v>
      </c>
      <c r="K16" s="110">
        <f>$I16-'Año 2014'!$I16</f>
        <v>2764</v>
      </c>
      <c r="L16" s="112">
        <f>$J16-'Año 2014'!$J16</f>
        <v>221</v>
      </c>
      <c r="M16" s="242"/>
      <c r="P16" s="457"/>
      <c r="Q16" s="457"/>
    </row>
    <row r="17" spans="1:13" x14ac:dyDescent="0.2">
      <c r="A17" s="125">
        <v>13</v>
      </c>
      <c r="B17" s="135" t="s">
        <v>13</v>
      </c>
      <c r="C17" s="209">
        <v>3729</v>
      </c>
      <c r="D17" s="111">
        <v>430</v>
      </c>
      <c r="E17" s="110">
        <v>3816</v>
      </c>
      <c r="F17" s="112">
        <v>455</v>
      </c>
      <c r="G17" s="110">
        <v>3910</v>
      </c>
      <c r="H17" s="246">
        <v>478</v>
      </c>
      <c r="I17" s="110">
        <v>3999</v>
      </c>
      <c r="J17" s="246">
        <v>501</v>
      </c>
      <c r="K17" s="110">
        <f>$I17-'Año 2014'!$I17</f>
        <v>368</v>
      </c>
      <c r="L17" s="112">
        <f>$J17-'Año 2014'!$J17</f>
        <v>87</v>
      </c>
      <c r="M17" s="242"/>
    </row>
    <row r="18" spans="1:13" x14ac:dyDescent="0.2">
      <c r="A18" s="125">
        <v>14</v>
      </c>
      <c r="B18" s="135" t="s">
        <v>14</v>
      </c>
      <c r="C18" s="209">
        <v>10546</v>
      </c>
      <c r="D18" s="111">
        <v>1187</v>
      </c>
      <c r="E18" s="110">
        <v>10829</v>
      </c>
      <c r="F18" s="112">
        <v>1234</v>
      </c>
      <c r="G18" s="110">
        <v>11108</v>
      </c>
      <c r="H18" s="246">
        <v>1270</v>
      </c>
      <c r="I18" s="110">
        <v>11405</v>
      </c>
      <c r="J18" s="246">
        <v>1305</v>
      </c>
      <c r="K18" s="110">
        <f>$I18-'Año 2014'!$I18</f>
        <v>1124</v>
      </c>
      <c r="L18" s="112">
        <f>$J18-'Año 2014'!$J18</f>
        <v>148</v>
      </c>
      <c r="M18" s="242"/>
    </row>
    <row r="19" spans="1:13" x14ac:dyDescent="0.2">
      <c r="A19" s="125">
        <v>15</v>
      </c>
      <c r="B19" s="135" t="s">
        <v>15</v>
      </c>
      <c r="C19" s="209">
        <v>25247</v>
      </c>
      <c r="D19" s="111">
        <v>2396</v>
      </c>
      <c r="E19" s="110">
        <v>25805</v>
      </c>
      <c r="F19" s="112">
        <v>2473</v>
      </c>
      <c r="G19" s="110">
        <v>26501</v>
      </c>
      <c r="H19" s="246">
        <v>2553</v>
      </c>
      <c r="I19" s="110">
        <v>27132</v>
      </c>
      <c r="J19" s="246">
        <v>2653</v>
      </c>
      <c r="K19" s="110">
        <f>$I19-'Año 2014'!$I19</f>
        <v>2550</v>
      </c>
      <c r="L19" s="112">
        <f>$J19-'Año 2014'!$J19</f>
        <v>323</v>
      </c>
      <c r="M19" s="242"/>
    </row>
    <row r="20" spans="1:13" x14ac:dyDescent="0.2">
      <c r="A20" s="125">
        <v>16</v>
      </c>
      <c r="B20" s="135" t="s">
        <v>16</v>
      </c>
      <c r="C20" s="209">
        <v>15578</v>
      </c>
      <c r="D20" s="111">
        <v>2575</v>
      </c>
      <c r="E20" s="110">
        <v>15918</v>
      </c>
      <c r="F20" s="112">
        <v>2649</v>
      </c>
      <c r="G20" s="110">
        <v>16233</v>
      </c>
      <c r="H20" s="246">
        <v>2727</v>
      </c>
      <c r="I20" s="110">
        <v>16520</v>
      </c>
      <c r="J20" s="246">
        <v>2805</v>
      </c>
      <c r="K20" s="110">
        <f>$I20-'Año 2014'!$I20</f>
        <v>1283</v>
      </c>
      <c r="L20" s="112">
        <f>$J20-'Año 2014'!$J20</f>
        <v>295</v>
      </c>
      <c r="M20" s="242"/>
    </row>
    <row r="21" spans="1:13" x14ac:dyDescent="0.2">
      <c r="A21" s="125">
        <v>17</v>
      </c>
      <c r="B21" s="135" t="s">
        <v>17</v>
      </c>
      <c r="C21" s="209">
        <v>16256</v>
      </c>
      <c r="D21" s="111">
        <v>2801</v>
      </c>
      <c r="E21" s="110">
        <v>16751</v>
      </c>
      <c r="F21" s="112">
        <v>2900</v>
      </c>
      <c r="G21" s="110">
        <v>17283</v>
      </c>
      <c r="H21" s="246">
        <v>2988</v>
      </c>
      <c r="I21" s="110">
        <v>17803</v>
      </c>
      <c r="J21" s="246">
        <v>3058</v>
      </c>
      <c r="K21" s="110">
        <f>$I21-'Año 2014'!$I21</f>
        <v>2094</v>
      </c>
      <c r="L21" s="112">
        <f>$J21-'Año 2014'!$J21</f>
        <v>343</v>
      </c>
      <c r="M21" s="242"/>
    </row>
    <row r="22" spans="1:13" s="150" customFormat="1" x14ac:dyDescent="0.2">
      <c r="A22" s="125">
        <v>18</v>
      </c>
      <c r="B22" s="135" t="s">
        <v>18</v>
      </c>
      <c r="C22" s="209">
        <v>80708</v>
      </c>
      <c r="D22" s="111">
        <v>6684</v>
      </c>
      <c r="E22" s="110">
        <v>91860</v>
      </c>
      <c r="F22" s="112">
        <v>6976</v>
      </c>
      <c r="G22" s="110">
        <v>103946</v>
      </c>
      <c r="H22" s="246">
        <v>7314</v>
      </c>
      <c r="I22" s="110">
        <v>117100</v>
      </c>
      <c r="J22" s="246">
        <v>7635</v>
      </c>
      <c r="K22" s="110">
        <f>$I22-'Año 2014'!$I22</f>
        <v>48160</v>
      </c>
      <c r="L22" s="112">
        <f>$J22-'Año 2014'!$J22</f>
        <v>1228</v>
      </c>
      <c r="M22" s="247"/>
    </row>
    <row r="23" spans="1:13" x14ac:dyDescent="0.2">
      <c r="A23" s="125">
        <v>19</v>
      </c>
      <c r="B23" s="135" t="s">
        <v>19</v>
      </c>
      <c r="C23" s="209">
        <v>3028809</v>
      </c>
      <c r="D23" s="111">
        <v>101332</v>
      </c>
      <c r="E23" s="110">
        <v>3109364</v>
      </c>
      <c r="F23" s="112">
        <v>105872</v>
      </c>
      <c r="G23" s="110">
        <v>3206237</v>
      </c>
      <c r="H23" s="246">
        <v>112628</v>
      </c>
      <c r="I23" s="110">
        <v>3266798</v>
      </c>
      <c r="J23" s="246">
        <v>117576</v>
      </c>
      <c r="K23" s="110">
        <f>$I23-'Año 2014'!$I23</f>
        <v>272478</v>
      </c>
      <c r="L23" s="112">
        <f>$J23-'Año 2014'!$J23</f>
        <v>17376</v>
      </c>
      <c r="M23" s="242"/>
    </row>
    <row r="24" spans="1:13" x14ac:dyDescent="0.2">
      <c r="A24" s="125">
        <v>20</v>
      </c>
      <c r="B24" s="135" t="s">
        <v>20</v>
      </c>
      <c r="C24" s="209">
        <v>231497</v>
      </c>
      <c r="D24" s="111">
        <v>895</v>
      </c>
      <c r="E24" s="110">
        <v>238429</v>
      </c>
      <c r="F24" s="112">
        <v>922</v>
      </c>
      <c r="G24" s="110">
        <v>248959</v>
      </c>
      <c r="H24" s="246">
        <v>975</v>
      </c>
      <c r="I24" s="110">
        <v>255987</v>
      </c>
      <c r="J24" s="246">
        <v>1007</v>
      </c>
      <c r="K24" s="110">
        <f>$I24-'Año 2014'!$I24</f>
        <v>29463</v>
      </c>
      <c r="L24" s="112">
        <f>$J24-'Año 2014'!$J24</f>
        <v>141</v>
      </c>
      <c r="M24" s="242"/>
    </row>
    <row r="25" spans="1:13" x14ac:dyDescent="0.2">
      <c r="A25" s="125">
        <v>21</v>
      </c>
      <c r="B25" s="135" t="s">
        <v>21</v>
      </c>
      <c r="C25" s="209">
        <v>2565077</v>
      </c>
      <c r="D25" s="111">
        <v>202624</v>
      </c>
      <c r="E25" s="110">
        <v>2602352</v>
      </c>
      <c r="F25" s="112">
        <v>207744</v>
      </c>
      <c r="G25" s="110">
        <v>2644094</v>
      </c>
      <c r="H25" s="246">
        <v>213017</v>
      </c>
      <c r="I25" s="110">
        <v>2680931</v>
      </c>
      <c r="J25" s="246">
        <v>217649</v>
      </c>
      <c r="K25" s="110">
        <f>$I25-'Año 2014'!$I25</f>
        <v>150249</v>
      </c>
      <c r="L25" s="112">
        <f>$J25-'Año 2014'!$J25</f>
        <v>18965</v>
      </c>
      <c r="M25" s="242"/>
    </row>
    <row r="26" spans="1:13" x14ac:dyDescent="0.2">
      <c r="A26" s="125">
        <v>22</v>
      </c>
      <c r="B26" s="135" t="s">
        <v>22</v>
      </c>
      <c r="C26" s="209">
        <v>10326</v>
      </c>
      <c r="D26" s="111">
        <v>2025</v>
      </c>
      <c r="E26" s="110">
        <v>10990</v>
      </c>
      <c r="F26" s="112">
        <v>2091</v>
      </c>
      <c r="G26" s="110">
        <v>11636</v>
      </c>
      <c r="H26" s="246">
        <v>2164</v>
      </c>
      <c r="I26" s="110">
        <v>12285</v>
      </c>
      <c r="J26" s="246">
        <v>2256</v>
      </c>
      <c r="K26" s="110">
        <f>$I26-'Año 2014'!$I26</f>
        <v>2603</v>
      </c>
      <c r="L26" s="112">
        <f>$J26-'Año 2014'!$J26</f>
        <v>298</v>
      </c>
      <c r="M26" s="242"/>
    </row>
    <row r="27" spans="1:13" x14ac:dyDescent="0.2">
      <c r="A27" s="125">
        <v>23</v>
      </c>
      <c r="B27" s="135" t="s">
        <v>23</v>
      </c>
      <c r="C27" s="209">
        <v>878526</v>
      </c>
      <c r="D27" s="111">
        <v>121650</v>
      </c>
      <c r="E27" s="110">
        <v>912228</v>
      </c>
      <c r="F27" s="112">
        <v>125887</v>
      </c>
      <c r="G27" s="110">
        <v>942195</v>
      </c>
      <c r="H27" s="246">
        <v>130216</v>
      </c>
      <c r="I27" s="110">
        <v>969024</v>
      </c>
      <c r="J27" s="246">
        <v>134024</v>
      </c>
      <c r="K27" s="110">
        <f>$I27-'Año 2014'!$I27</f>
        <v>117166</v>
      </c>
      <c r="L27" s="112">
        <f>$J27-'Año 2014'!$J27</f>
        <v>16705</v>
      </c>
      <c r="M27" s="242"/>
    </row>
    <row r="28" spans="1:13" x14ac:dyDescent="0.2">
      <c r="A28" s="125">
        <v>24</v>
      </c>
      <c r="B28" s="135" t="s">
        <v>24</v>
      </c>
      <c r="C28" s="209">
        <v>193232</v>
      </c>
      <c r="D28" s="111">
        <v>5538</v>
      </c>
      <c r="E28" s="110">
        <v>197691</v>
      </c>
      <c r="F28" s="112">
        <v>5706</v>
      </c>
      <c r="G28" s="110">
        <v>201972</v>
      </c>
      <c r="H28" s="246">
        <v>5876</v>
      </c>
      <c r="I28" s="110">
        <v>205959</v>
      </c>
      <c r="J28" s="246">
        <v>6052</v>
      </c>
      <c r="K28" s="110">
        <f>$I28-'Año 2014'!$I28</f>
        <v>17084</v>
      </c>
      <c r="L28" s="244">
        <f>$J28-'Año 2014'!$J28</f>
        <v>627</v>
      </c>
      <c r="M28" s="245"/>
    </row>
    <row r="29" spans="1:13" x14ac:dyDescent="0.2">
      <c r="A29" s="125">
        <v>25</v>
      </c>
      <c r="B29" s="135" t="s">
        <v>25</v>
      </c>
      <c r="C29" s="209">
        <v>47103</v>
      </c>
      <c r="D29" s="111">
        <v>5035</v>
      </c>
      <c r="E29" s="110">
        <v>48522</v>
      </c>
      <c r="F29" s="112">
        <v>5210</v>
      </c>
      <c r="G29" s="110">
        <v>50076</v>
      </c>
      <c r="H29" s="246">
        <v>5351</v>
      </c>
      <c r="I29" s="110">
        <v>51672</v>
      </c>
      <c r="J29" s="246">
        <v>5502</v>
      </c>
      <c r="K29" s="110">
        <f>$I29-'Año 2014'!$I29</f>
        <v>6304</v>
      </c>
      <c r="L29" s="112">
        <f>$J29-'Año 2014'!$J29</f>
        <v>565</v>
      </c>
      <c r="M29" s="242"/>
    </row>
    <row r="30" spans="1:13" ht="25.5" x14ac:dyDescent="0.2">
      <c r="A30" s="125">
        <v>26</v>
      </c>
      <c r="B30" s="135" t="s">
        <v>170</v>
      </c>
      <c r="C30" s="209">
        <v>178297</v>
      </c>
      <c r="D30" s="111">
        <v>14220</v>
      </c>
      <c r="E30" s="110">
        <v>183504</v>
      </c>
      <c r="F30" s="112">
        <v>14801</v>
      </c>
      <c r="G30" s="110">
        <v>189468</v>
      </c>
      <c r="H30" s="246">
        <v>15389</v>
      </c>
      <c r="I30" s="110">
        <v>194733</v>
      </c>
      <c r="J30" s="246">
        <v>15968</v>
      </c>
      <c r="K30" s="110">
        <f>$I30-'Año 2014'!$I30</f>
        <v>22067</v>
      </c>
      <c r="L30" s="112">
        <f>$J30-'Año 2014'!$J30</f>
        <v>2286</v>
      </c>
      <c r="M30" s="247"/>
    </row>
    <row r="31" spans="1:13" x14ac:dyDescent="0.2">
      <c r="A31" s="125">
        <v>27</v>
      </c>
      <c r="B31" s="135" t="s">
        <v>27</v>
      </c>
      <c r="C31" s="209">
        <v>120387</v>
      </c>
      <c r="D31" s="111">
        <v>1224</v>
      </c>
      <c r="E31" s="110">
        <v>123718</v>
      </c>
      <c r="F31" s="112">
        <v>1266</v>
      </c>
      <c r="G31" s="110">
        <v>126940</v>
      </c>
      <c r="H31" s="246">
        <v>1306</v>
      </c>
      <c r="I31" s="110">
        <v>130192</v>
      </c>
      <c r="J31" s="246">
        <v>1343</v>
      </c>
      <c r="K31" s="110">
        <f>$I31-'Año 2014'!$I31</f>
        <v>14021</v>
      </c>
      <c r="L31" s="112">
        <f>$J31-'Año 2014'!$J31</f>
        <v>159</v>
      </c>
      <c r="M31" s="242"/>
    </row>
    <row r="32" spans="1:13" x14ac:dyDescent="0.2">
      <c r="A32" s="125">
        <v>28</v>
      </c>
      <c r="B32" s="135" t="s">
        <v>28</v>
      </c>
      <c r="C32" s="209">
        <v>33598</v>
      </c>
      <c r="D32" s="111">
        <v>4730</v>
      </c>
      <c r="E32" s="110">
        <v>34571</v>
      </c>
      <c r="F32" s="112">
        <v>4875</v>
      </c>
      <c r="G32" s="110">
        <v>35588</v>
      </c>
      <c r="H32" s="246">
        <v>5035</v>
      </c>
      <c r="I32" s="110">
        <v>36623</v>
      </c>
      <c r="J32" s="246">
        <v>5180</v>
      </c>
      <c r="K32" s="110">
        <f>$I32-'Año 2014'!$I32</f>
        <v>4018</v>
      </c>
      <c r="L32" s="112">
        <f>$J32-'Año 2014'!$J32</f>
        <v>571</v>
      </c>
      <c r="M32" s="242"/>
    </row>
    <row r="33" spans="1:13" x14ac:dyDescent="0.2">
      <c r="A33" s="125">
        <v>29</v>
      </c>
      <c r="B33" s="135" t="s">
        <v>29</v>
      </c>
      <c r="C33" s="209">
        <v>1180011</v>
      </c>
      <c r="D33" s="111">
        <v>12780</v>
      </c>
      <c r="E33" s="110">
        <v>1222051</v>
      </c>
      <c r="F33" s="112">
        <v>13520</v>
      </c>
      <c r="G33" s="110">
        <v>1266218</v>
      </c>
      <c r="H33" s="246">
        <v>14295</v>
      </c>
      <c r="I33" s="110">
        <v>1312028</v>
      </c>
      <c r="J33" s="246">
        <v>15159</v>
      </c>
      <c r="K33" s="110">
        <f>$I33-'Año 2014'!$I33</f>
        <v>177907</v>
      </c>
      <c r="L33" s="112">
        <f>$J33-'Año 2014'!$J33</f>
        <v>2996</v>
      </c>
      <c r="M33" s="242"/>
    </row>
    <row r="34" spans="1:13" x14ac:dyDescent="0.2">
      <c r="A34" s="125">
        <v>30</v>
      </c>
      <c r="B34" s="135" t="s">
        <v>30</v>
      </c>
      <c r="C34" s="209">
        <v>80785</v>
      </c>
      <c r="D34" s="111">
        <v>4401</v>
      </c>
      <c r="E34" s="110">
        <v>82896</v>
      </c>
      <c r="F34" s="112">
        <v>4543</v>
      </c>
      <c r="G34" s="110">
        <v>85071</v>
      </c>
      <c r="H34" s="246">
        <v>4670</v>
      </c>
      <c r="I34" s="110">
        <v>87242</v>
      </c>
      <c r="J34" s="246">
        <v>4807</v>
      </c>
      <c r="K34" s="110">
        <f>$I34-'Año 2014'!$I34</f>
        <v>8796</v>
      </c>
      <c r="L34" s="112">
        <f>$J34-'Año 2014'!$J34</f>
        <v>514</v>
      </c>
      <c r="M34" s="242"/>
    </row>
    <row r="35" spans="1:13" x14ac:dyDescent="0.2">
      <c r="A35" s="125">
        <v>31</v>
      </c>
      <c r="B35" s="135" t="s">
        <v>31</v>
      </c>
      <c r="C35" s="209">
        <v>237986</v>
      </c>
      <c r="D35" s="111">
        <v>4706</v>
      </c>
      <c r="E35" s="110">
        <v>245341</v>
      </c>
      <c r="F35" s="112">
        <v>4861</v>
      </c>
      <c r="G35" s="110">
        <v>252900</v>
      </c>
      <c r="H35" s="246">
        <v>5016</v>
      </c>
      <c r="I35" s="110">
        <v>260253</v>
      </c>
      <c r="J35" s="246">
        <v>5164</v>
      </c>
      <c r="K35" s="110">
        <f>$I35-'Año 2014'!$I35</f>
        <v>30017</v>
      </c>
      <c r="L35" s="112">
        <f>$J35-'Año 2014'!$J35</f>
        <v>582</v>
      </c>
      <c r="M35" s="242"/>
    </row>
    <row r="36" spans="1:13" x14ac:dyDescent="0.2">
      <c r="A36" s="125">
        <v>32</v>
      </c>
      <c r="B36" s="135" t="s">
        <v>32</v>
      </c>
      <c r="C36" s="209">
        <v>18268</v>
      </c>
      <c r="D36" s="111">
        <v>1576</v>
      </c>
      <c r="E36" s="110">
        <v>18889</v>
      </c>
      <c r="F36" s="112">
        <v>1627</v>
      </c>
      <c r="G36" s="110">
        <v>19419</v>
      </c>
      <c r="H36" s="246">
        <v>1684</v>
      </c>
      <c r="I36" s="110">
        <v>20045</v>
      </c>
      <c r="J36" s="246">
        <v>1748</v>
      </c>
      <c r="K36" s="110">
        <f>$I36-'Año 2014'!$I36</f>
        <v>2459</v>
      </c>
      <c r="L36" s="112">
        <f>$J36-'Año 2014'!$J36</f>
        <v>220</v>
      </c>
      <c r="M36" s="242"/>
    </row>
    <row r="37" spans="1:13" x14ac:dyDescent="0.2">
      <c r="A37" s="125">
        <v>33</v>
      </c>
      <c r="B37" s="135" t="s">
        <v>33</v>
      </c>
      <c r="C37" s="209">
        <v>4664</v>
      </c>
      <c r="D37" s="111">
        <v>312</v>
      </c>
      <c r="E37" s="110">
        <v>4803</v>
      </c>
      <c r="F37" s="112">
        <v>322</v>
      </c>
      <c r="G37" s="110">
        <v>4968</v>
      </c>
      <c r="H37" s="246">
        <v>325</v>
      </c>
      <c r="I37" s="110">
        <v>5120</v>
      </c>
      <c r="J37" s="246">
        <v>336</v>
      </c>
      <c r="K37" s="110">
        <f>$I37-'Año 2014'!$I37</f>
        <v>613</v>
      </c>
      <c r="L37" s="112">
        <f>$J37-'Año 2014'!$J37</f>
        <v>33</v>
      </c>
      <c r="M37" s="242"/>
    </row>
    <row r="38" spans="1:13" x14ac:dyDescent="0.2">
      <c r="A38" s="125">
        <v>34</v>
      </c>
      <c r="B38" s="135" t="s">
        <v>34</v>
      </c>
      <c r="C38" s="209">
        <v>983776</v>
      </c>
      <c r="D38" s="111">
        <v>193617</v>
      </c>
      <c r="E38" s="110">
        <v>998614</v>
      </c>
      <c r="F38" s="112">
        <v>199275</v>
      </c>
      <c r="G38" s="110">
        <v>1012831</v>
      </c>
      <c r="H38" s="246">
        <v>205068</v>
      </c>
      <c r="I38" s="110">
        <v>1026754</v>
      </c>
      <c r="J38" s="246">
        <v>210516</v>
      </c>
      <c r="K38" s="110">
        <f>$I38-'Año 2014'!$I38</f>
        <v>59686</v>
      </c>
      <c r="L38" s="112">
        <f>$J38-'Año 2014'!$J38</f>
        <v>20980</v>
      </c>
      <c r="M38" s="242"/>
    </row>
    <row r="39" spans="1:13" ht="14.25" customHeight="1" x14ac:dyDescent="0.2">
      <c r="A39" s="125">
        <v>35</v>
      </c>
      <c r="B39" s="135" t="s">
        <v>35</v>
      </c>
      <c r="C39" s="209">
        <v>51397</v>
      </c>
      <c r="D39" s="111">
        <v>4703</v>
      </c>
      <c r="E39" s="110">
        <v>54524</v>
      </c>
      <c r="F39" s="112">
        <v>5179</v>
      </c>
      <c r="G39" s="110">
        <v>58133</v>
      </c>
      <c r="H39" s="246">
        <v>5660</v>
      </c>
      <c r="I39" s="110">
        <v>61028</v>
      </c>
      <c r="J39" s="246">
        <v>6119</v>
      </c>
      <c r="K39" s="110">
        <f>$I39-'Año 2014'!$I39</f>
        <v>12859</v>
      </c>
      <c r="L39" s="112">
        <f>$J39-'Año 2014'!$J39</f>
        <v>1786</v>
      </c>
      <c r="M39" s="247"/>
    </row>
    <row r="40" spans="1:13" x14ac:dyDescent="0.2">
      <c r="A40" s="125">
        <v>36</v>
      </c>
      <c r="B40" s="135" t="s">
        <v>36</v>
      </c>
      <c r="C40" s="209">
        <v>409843</v>
      </c>
      <c r="D40" s="111">
        <v>1522</v>
      </c>
      <c r="E40" s="110">
        <v>422835</v>
      </c>
      <c r="F40" s="112">
        <v>1592</v>
      </c>
      <c r="G40" s="110">
        <v>436433</v>
      </c>
      <c r="H40" s="246">
        <v>1664</v>
      </c>
      <c r="I40" s="110">
        <v>450628</v>
      </c>
      <c r="J40" s="246">
        <v>1743</v>
      </c>
      <c r="K40" s="110">
        <f>$I40-'Año 2014'!$I40</f>
        <v>56146</v>
      </c>
      <c r="L40" s="112">
        <f>$J40-'Año 2014'!$J40</f>
        <v>299</v>
      </c>
      <c r="M40" s="242"/>
    </row>
    <row r="41" spans="1:13" ht="12.75" customHeight="1" x14ac:dyDescent="0.2">
      <c r="A41" s="125">
        <v>37</v>
      </c>
      <c r="B41" s="135" t="s">
        <v>37</v>
      </c>
      <c r="C41" s="209">
        <v>178227</v>
      </c>
      <c r="D41" s="111">
        <v>7320</v>
      </c>
      <c r="E41" s="110">
        <v>184959</v>
      </c>
      <c r="F41" s="112">
        <v>7580</v>
      </c>
      <c r="G41" s="110">
        <v>192157</v>
      </c>
      <c r="H41" s="246">
        <v>7860</v>
      </c>
      <c r="I41" s="110">
        <v>198626</v>
      </c>
      <c r="J41" s="246">
        <v>8122</v>
      </c>
      <c r="K41" s="110">
        <f>$I41-'Año 2014'!$I41</f>
        <v>28112</v>
      </c>
      <c r="L41" s="112">
        <f>$J41-'Año 2014'!$J41</f>
        <v>1040</v>
      </c>
      <c r="M41" s="247"/>
    </row>
    <row r="42" spans="1:13" s="150" customFormat="1" ht="25.5" x14ac:dyDescent="0.2">
      <c r="A42" s="125">
        <v>38</v>
      </c>
      <c r="B42" s="135" t="s">
        <v>38</v>
      </c>
      <c r="C42" s="209">
        <v>190144</v>
      </c>
      <c r="D42" s="111">
        <v>7155</v>
      </c>
      <c r="E42" s="110">
        <v>194607</v>
      </c>
      <c r="F42" s="112">
        <v>7437</v>
      </c>
      <c r="G42" s="110">
        <v>199898</v>
      </c>
      <c r="H42" s="246">
        <v>7738</v>
      </c>
      <c r="I42" s="110">
        <v>204769</v>
      </c>
      <c r="J42" s="246">
        <v>8016</v>
      </c>
      <c r="K42" s="110">
        <f>$I42-'Año 2014'!$I42</f>
        <v>18720</v>
      </c>
      <c r="L42" s="112">
        <f>$J42-'Año 2014'!$J42</f>
        <v>1034</v>
      </c>
      <c r="M42" s="247"/>
    </row>
    <row r="43" spans="1:13" x14ac:dyDescent="0.2">
      <c r="A43" s="125">
        <v>39</v>
      </c>
      <c r="B43" s="135" t="s">
        <v>39</v>
      </c>
      <c r="C43" s="209">
        <v>235642</v>
      </c>
      <c r="D43" s="111">
        <v>37493</v>
      </c>
      <c r="E43" s="110">
        <v>243397</v>
      </c>
      <c r="F43" s="112">
        <v>39957</v>
      </c>
      <c r="G43" s="110">
        <v>252706</v>
      </c>
      <c r="H43" s="246">
        <v>42224</v>
      </c>
      <c r="I43" s="110">
        <v>260856</v>
      </c>
      <c r="J43" s="246">
        <v>44336</v>
      </c>
      <c r="K43" s="110">
        <f>$I43-'Año 2014'!$I43</f>
        <v>30525</v>
      </c>
      <c r="L43" s="112">
        <f>$J43-'Año 2014'!$J43</f>
        <v>8025</v>
      </c>
      <c r="M43" s="242"/>
    </row>
    <row r="44" spans="1:13" x14ac:dyDescent="0.2">
      <c r="A44" s="125">
        <v>40</v>
      </c>
      <c r="B44" s="135" t="s">
        <v>40</v>
      </c>
      <c r="C44" s="209">
        <v>22931</v>
      </c>
      <c r="D44" s="111">
        <v>2473</v>
      </c>
      <c r="E44" s="110">
        <v>23517</v>
      </c>
      <c r="F44" s="112">
        <v>2558</v>
      </c>
      <c r="G44" s="110">
        <v>24144</v>
      </c>
      <c r="H44" s="246">
        <v>2638</v>
      </c>
      <c r="I44" s="110">
        <v>24739</v>
      </c>
      <c r="J44" s="246">
        <v>2725</v>
      </c>
      <c r="K44" s="110">
        <f>$I44-'Año 2014'!$I44</f>
        <v>2440</v>
      </c>
      <c r="L44" s="112">
        <f>$J44-'Año 2014'!$J44</f>
        <v>346</v>
      </c>
      <c r="M44" s="242"/>
    </row>
    <row r="45" spans="1:13" ht="25.5" x14ac:dyDescent="0.2">
      <c r="A45" s="125">
        <v>41</v>
      </c>
      <c r="B45" s="135" t="s">
        <v>41</v>
      </c>
      <c r="C45" s="209">
        <v>432029</v>
      </c>
      <c r="D45" s="111">
        <v>14420</v>
      </c>
      <c r="E45" s="110">
        <v>447414</v>
      </c>
      <c r="F45" s="112">
        <v>15095</v>
      </c>
      <c r="G45" s="110">
        <v>462843</v>
      </c>
      <c r="H45" s="246">
        <v>15815</v>
      </c>
      <c r="I45" s="110">
        <v>478437</v>
      </c>
      <c r="J45" s="246">
        <v>16559</v>
      </c>
      <c r="K45" s="110">
        <f>$I45-'Año 2014'!$I45</f>
        <v>64426</v>
      </c>
      <c r="L45" s="112">
        <f>$J45-'Año 2014'!$J45</f>
        <v>2808</v>
      </c>
      <c r="M45" s="247"/>
    </row>
    <row r="46" spans="1:13" ht="25.5" x14ac:dyDescent="0.2">
      <c r="A46" s="125">
        <v>42</v>
      </c>
      <c r="B46" s="135" t="s">
        <v>42</v>
      </c>
      <c r="C46" s="209">
        <v>5689</v>
      </c>
      <c r="D46" s="111">
        <v>644</v>
      </c>
      <c r="E46" s="110">
        <v>5872</v>
      </c>
      <c r="F46" s="112">
        <v>668</v>
      </c>
      <c r="G46" s="110">
        <v>6058</v>
      </c>
      <c r="H46" s="246">
        <v>692</v>
      </c>
      <c r="I46" s="110">
        <v>6229</v>
      </c>
      <c r="J46" s="246">
        <v>723</v>
      </c>
      <c r="K46" s="110">
        <f>$I46-'Año 2014'!$I46</f>
        <v>700</v>
      </c>
      <c r="L46" s="112">
        <f>$J46-'Año 2014'!$J46</f>
        <v>94</v>
      </c>
      <c r="M46" s="247"/>
    </row>
    <row r="47" spans="1:13" ht="25.5" x14ac:dyDescent="0.2">
      <c r="A47" s="125">
        <v>43</v>
      </c>
      <c r="B47" s="135" t="s">
        <v>169</v>
      </c>
      <c r="C47" s="209">
        <v>9178</v>
      </c>
      <c r="D47" s="111">
        <v>1525</v>
      </c>
      <c r="E47" s="110">
        <v>9511</v>
      </c>
      <c r="F47" s="112">
        <v>1608</v>
      </c>
      <c r="G47" s="110">
        <v>9870</v>
      </c>
      <c r="H47" s="246">
        <v>1695</v>
      </c>
      <c r="I47" s="110">
        <v>10210</v>
      </c>
      <c r="J47" s="246">
        <v>1765</v>
      </c>
      <c r="K47" s="110">
        <f>$I47-'Año 2014'!$I47</f>
        <v>1422</v>
      </c>
      <c r="L47" s="112">
        <f>$J47-'Año 2014'!$J47</f>
        <v>305</v>
      </c>
      <c r="M47" s="247"/>
    </row>
    <row r="48" spans="1:13" x14ac:dyDescent="0.2">
      <c r="A48" s="125">
        <v>44</v>
      </c>
      <c r="B48" s="135" t="s">
        <v>172</v>
      </c>
      <c r="C48" s="209">
        <v>21941</v>
      </c>
      <c r="D48" s="111">
        <v>10431</v>
      </c>
      <c r="E48" s="110">
        <v>22584</v>
      </c>
      <c r="F48" s="112">
        <v>10872</v>
      </c>
      <c r="G48" s="110">
        <v>23303</v>
      </c>
      <c r="H48" s="246">
        <v>11243</v>
      </c>
      <c r="I48" s="110">
        <v>23965</v>
      </c>
      <c r="J48" s="246">
        <v>11601</v>
      </c>
      <c r="K48" s="110">
        <f>$I48-'Año 2014'!$I48</f>
        <v>2694</v>
      </c>
      <c r="L48" s="112">
        <f>$J48-'Año 2014'!$J48</f>
        <v>1496</v>
      </c>
      <c r="M48" s="242"/>
    </row>
    <row r="49" spans="1:13" x14ac:dyDescent="0.2">
      <c r="A49" s="125">
        <v>45</v>
      </c>
      <c r="B49" s="135" t="s">
        <v>43</v>
      </c>
      <c r="C49" s="209">
        <v>7129</v>
      </c>
      <c r="D49" s="111">
        <v>1017</v>
      </c>
      <c r="E49" s="110">
        <v>7340</v>
      </c>
      <c r="F49" s="112">
        <v>1053</v>
      </c>
      <c r="G49" s="110">
        <v>7607</v>
      </c>
      <c r="H49" s="246">
        <v>1085</v>
      </c>
      <c r="I49" s="110">
        <v>7862</v>
      </c>
      <c r="J49" s="246">
        <v>1122</v>
      </c>
      <c r="K49" s="110">
        <f>$I49-'Año 2014'!$I49</f>
        <v>1029</v>
      </c>
      <c r="L49" s="112">
        <f>$J49-'Año 2014'!$J49</f>
        <v>135</v>
      </c>
      <c r="M49" s="242"/>
    </row>
    <row r="50" spans="1:13" x14ac:dyDescent="0.2">
      <c r="A50" s="125">
        <v>46</v>
      </c>
      <c r="B50" s="135" t="s">
        <v>44</v>
      </c>
      <c r="C50" s="209">
        <v>3357000</v>
      </c>
      <c r="D50" s="111">
        <v>64894</v>
      </c>
      <c r="E50" s="110">
        <v>3436092</v>
      </c>
      <c r="F50" s="112">
        <v>65583</v>
      </c>
      <c r="G50" s="110">
        <v>3515025</v>
      </c>
      <c r="H50" s="246">
        <v>66214</v>
      </c>
      <c r="I50" s="110">
        <v>3591078</v>
      </c>
      <c r="J50" s="246">
        <v>66685</v>
      </c>
      <c r="K50" s="110">
        <f>$I50-'Año 2014'!$I50</f>
        <v>318918</v>
      </c>
      <c r="L50" s="112">
        <f>$J50-'Año 2014'!$J50</f>
        <v>2731</v>
      </c>
      <c r="M50" s="242"/>
    </row>
    <row r="51" spans="1:13" x14ac:dyDescent="0.2">
      <c r="A51" s="125">
        <v>47</v>
      </c>
      <c r="B51" s="135" t="s">
        <v>45</v>
      </c>
      <c r="C51" s="209">
        <v>245870</v>
      </c>
      <c r="D51" s="111">
        <v>8774</v>
      </c>
      <c r="E51" s="110">
        <v>256229</v>
      </c>
      <c r="F51" s="112">
        <v>9336</v>
      </c>
      <c r="G51" s="110">
        <v>266887</v>
      </c>
      <c r="H51" s="246">
        <v>9941</v>
      </c>
      <c r="I51" s="110">
        <v>276845</v>
      </c>
      <c r="J51" s="246">
        <v>10623</v>
      </c>
      <c r="K51" s="110">
        <f>$I51-'Año 2014'!$I51</f>
        <v>40238</v>
      </c>
      <c r="L51" s="112">
        <f>$J51-'Año 2014'!$J51</f>
        <v>2394</v>
      </c>
      <c r="M51" s="242"/>
    </row>
    <row r="52" spans="1:13" x14ac:dyDescent="0.2">
      <c r="A52" s="125">
        <v>48</v>
      </c>
      <c r="B52" s="135" t="s">
        <v>46</v>
      </c>
      <c r="C52" s="209">
        <v>11812</v>
      </c>
      <c r="D52" s="111">
        <v>808</v>
      </c>
      <c r="E52" s="110">
        <v>12140</v>
      </c>
      <c r="F52" s="112">
        <v>832</v>
      </c>
      <c r="G52" s="110">
        <v>12480</v>
      </c>
      <c r="H52" s="246">
        <v>862</v>
      </c>
      <c r="I52" s="110">
        <v>12824</v>
      </c>
      <c r="J52" s="246">
        <v>887</v>
      </c>
      <c r="K52" s="110">
        <f>$I52-'Año 2014'!$I52</f>
        <v>1474</v>
      </c>
      <c r="L52" s="112">
        <f>$J52-'Año 2014'!$J52</f>
        <v>108</v>
      </c>
      <c r="M52" s="242"/>
    </row>
    <row r="53" spans="1:13" ht="25.5" x14ac:dyDescent="0.2">
      <c r="A53" s="125">
        <v>49</v>
      </c>
      <c r="B53" s="135" t="s">
        <v>47</v>
      </c>
      <c r="C53" s="209">
        <v>99331</v>
      </c>
      <c r="D53" s="111">
        <v>1492</v>
      </c>
      <c r="E53" s="110">
        <v>103421</v>
      </c>
      <c r="F53" s="112">
        <v>1546</v>
      </c>
      <c r="G53" s="110">
        <v>107149</v>
      </c>
      <c r="H53" s="246">
        <v>1605</v>
      </c>
      <c r="I53" s="110">
        <v>111028</v>
      </c>
      <c r="J53" s="246">
        <v>1667</v>
      </c>
      <c r="K53" s="110">
        <f>$I53-'Año 2014'!$I53</f>
        <v>16464</v>
      </c>
      <c r="L53" s="112">
        <f>$J53-'Año 2014'!$J53</f>
        <v>221</v>
      </c>
      <c r="M53" s="247"/>
    </row>
    <row r="54" spans="1:13" x14ac:dyDescent="0.2">
      <c r="A54" s="125">
        <v>50</v>
      </c>
      <c r="B54" s="135" t="s">
        <v>48</v>
      </c>
      <c r="C54" s="209">
        <v>135963</v>
      </c>
      <c r="D54" s="111">
        <v>669</v>
      </c>
      <c r="E54" s="110">
        <v>140386</v>
      </c>
      <c r="F54" s="112">
        <v>690</v>
      </c>
      <c r="G54" s="110">
        <v>144527</v>
      </c>
      <c r="H54" s="246">
        <v>722</v>
      </c>
      <c r="I54" s="110">
        <v>148662</v>
      </c>
      <c r="J54" s="246">
        <v>754</v>
      </c>
      <c r="K54" s="110">
        <f>$I54-'Año 2014'!$I54</f>
        <v>17726</v>
      </c>
      <c r="L54" s="112">
        <f>$J54-'Año 2014'!$J54</f>
        <v>112</v>
      </c>
      <c r="M54" s="242"/>
    </row>
    <row r="55" spans="1:13" x14ac:dyDescent="0.2">
      <c r="A55" s="125">
        <v>51</v>
      </c>
      <c r="B55" s="135" t="s">
        <v>171</v>
      </c>
      <c r="C55" s="209">
        <v>545</v>
      </c>
      <c r="D55" s="111">
        <v>110</v>
      </c>
      <c r="E55" s="110">
        <v>551</v>
      </c>
      <c r="F55" s="112">
        <v>116</v>
      </c>
      <c r="G55" s="110">
        <v>562</v>
      </c>
      <c r="H55" s="246">
        <v>118</v>
      </c>
      <c r="I55" s="110">
        <v>565</v>
      </c>
      <c r="J55" s="246">
        <v>119</v>
      </c>
      <c r="K55" s="110">
        <f>$I55-'Año 2014'!$I55</f>
        <v>26</v>
      </c>
      <c r="L55" s="112">
        <f>$J55-'Año 2014'!$J55</f>
        <v>11</v>
      </c>
      <c r="M55" s="242"/>
    </row>
    <row r="56" spans="1:13" x14ac:dyDescent="0.2">
      <c r="A56" s="125">
        <v>52</v>
      </c>
      <c r="B56" s="135" t="s">
        <v>49</v>
      </c>
      <c r="C56" s="209">
        <v>45719</v>
      </c>
      <c r="D56" s="111">
        <v>8582</v>
      </c>
      <c r="E56" s="110">
        <v>46644</v>
      </c>
      <c r="F56" s="112">
        <v>8825</v>
      </c>
      <c r="G56" s="110">
        <v>47670</v>
      </c>
      <c r="H56" s="246">
        <v>9106</v>
      </c>
      <c r="I56" s="110">
        <v>48662</v>
      </c>
      <c r="J56" s="246">
        <v>9391</v>
      </c>
      <c r="K56" s="110">
        <f>$I56-'Año 2014'!$I56</f>
        <v>3841</v>
      </c>
      <c r="L56" s="112">
        <f>$J56-'Año 2014'!$J56</f>
        <v>1050</v>
      </c>
      <c r="M56" s="242"/>
    </row>
    <row r="57" spans="1:13" ht="25.5" x14ac:dyDescent="0.2">
      <c r="A57" s="125">
        <v>53</v>
      </c>
      <c r="B57" s="135" t="s">
        <v>50</v>
      </c>
      <c r="C57" s="209">
        <v>15989</v>
      </c>
      <c r="D57" s="111">
        <v>795</v>
      </c>
      <c r="E57" s="110">
        <v>16502</v>
      </c>
      <c r="F57" s="112">
        <v>816</v>
      </c>
      <c r="G57" s="110">
        <v>17029</v>
      </c>
      <c r="H57" s="246">
        <v>852</v>
      </c>
      <c r="I57" s="110">
        <v>17498</v>
      </c>
      <c r="J57" s="246">
        <v>882</v>
      </c>
      <c r="K57" s="110">
        <f>$I57-'Año 2014'!$I57</f>
        <v>1868</v>
      </c>
      <c r="L57" s="112">
        <f>$J57-'Año 2014'!$J57</f>
        <v>113</v>
      </c>
      <c r="M57" s="247"/>
    </row>
    <row r="58" spans="1:13" x14ac:dyDescent="0.2">
      <c r="A58" s="125">
        <v>54</v>
      </c>
      <c r="B58" s="135" t="s">
        <v>51</v>
      </c>
      <c r="C58" s="209">
        <v>485584</v>
      </c>
      <c r="D58" s="111">
        <v>1277</v>
      </c>
      <c r="E58" s="110">
        <v>500484</v>
      </c>
      <c r="F58" s="112">
        <v>1317</v>
      </c>
      <c r="G58" s="110">
        <v>515103</v>
      </c>
      <c r="H58" s="246">
        <v>1357</v>
      </c>
      <c r="I58" s="110">
        <v>529102</v>
      </c>
      <c r="J58" s="246">
        <v>1397</v>
      </c>
      <c r="K58" s="110">
        <f>$I58-'Año 2014'!$I58</f>
        <v>60916</v>
      </c>
      <c r="L58" s="112">
        <f>$J58-'Año 2014'!$J58</f>
        <v>152</v>
      </c>
      <c r="M58" s="242"/>
    </row>
    <row r="59" spans="1:13" x14ac:dyDescent="0.2">
      <c r="A59" s="125">
        <v>55</v>
      </c>
      <c r="B59" s="135" t="s">
        <v>52</v>
      </c>
      <c r="C59" s="209">
        <v>6514</v>
      </c>
      <c r="D59" s="111">
        <v>405</v>
      </c>
      <c r="E59" s="110">
        <v>6731</v>
      </c>
      <c r="F59" s="112">
        <v>418</v>
      </c>
      <c r="G59" s="110">
        <v>6959</v>
      </c>
      <c r="H59" s="246">
        <v>435</v>
      </c>
      <c r="I59" s="110">
        <v>7168</v>
      </c>
      <c r="J59" s="246">
        <v>449</v>
      </c>
      <c r="K59" s="110">
        <f>$I59-'Año 2014'!$I59</f>
        <v>862</v>
      </c>
      <c r="L59" s="112">
        <f>$J59-'Año 2014'!$J59</f>
        <v>56</v>
      </c>
      <c r="M59" s="242"/>
    </row>
    <row r="60" spans="1:13" ht="17.25" customHeight="1" x14ac:dyDescent="0.2">
      <c r="A60" s="125">
        <v>56</v>
      </c>
      <c r="B60" s="135" t="s">
        <v>53</v>
      </c>
      <c r="C60" s="209">
        <v>187620</v>
      </c>
      <c r="D60" s="111">
        <v>10567</v>
      </c>
      <c r="E60" s="110">
        <v>195088</v>
      </c>
      <c r="F60" s="112">
        <v>10998</v>
      </c>
      <c r="G60" s="110">
        <v>203241</v>
      </c>
      <c r="H60" s="246">
        <v>11397</v>
      </c>
      <c r="I60" s="110">
        <v>211481</v>
      </c>
      <c r="J60" s="246">
        <v>11824</v>
      </c>
      <c r="K60" s="110">
        <f>$I60-'Año 2014'!$I60</f>
        <v>31027</v>
      </c>
      <c r="L60" s="112">
        <f>$J60-'Año 2014'!$J60</f>
        <v>1611</v>
      </c>
      <c r="M60" s="247"/>
    </row>
    <row r="61" spans="1:13" ht="17.25" customHeight="1" x14ac:dyDescent="0.2">
      <c r="A61" s="125">
        <v>57</v>
      </c>
      <c r="B61" s="135" t="s">
        <v>196</v>
      </c>
      <c r="C61" s="215">
        <v>9266</v>
      </c>
      <c r="D61" s="217">
        <v>1076</v>
      </c>
      <c r="E61" s="110">
        <v>9728</v>
      </c>
      <c r="F61" s="216">
        <v>1095</v>
      </c>
      <c r="G61" s="218">
        <v>10191</v>
      </c>
      <c r="H61" s="249">
        <v>1109</v>
      </c>
      <c r="I61" s="218">
        <v>10651</v>
      </c>
      <c r="J61" s="249">
        <v>1124</v>
      </c>
      <c r="K61" s="218">
        <f>$I61-'Año 2014'!$I61</f>
        <v>1900</v>
      </c>
      <c r="L61" s="216">
        <f>$J61-'Año 2014'!$J61</f>
        <v>68</v>
      </c>
      <c r="M61" s="247"/>
    </row>
    <row r="62" spans="1:13" ht="17.25" customHeight="1" x14ac:dyDescent="0.2">
      <c r="A62" s="125">
        <v>58</v>
      </c>
      <c r="B62" s="135" t="s">
        <v>273</v>
      </c>
      <c r="C62" s="215">
        <v>3080</v>
      </c>
      <c r="D62" s="217">
        <v>782</v>
      </c>
      <c r="E62" s="218">
        <v>3250</v>
      </c>
      <c r="F62" s="216">
        <v>834</v>
      </c>
      <c r="G62" s="218">
        <v>3419</v>
      </c>
      <c r="H62" s="249">
        <v>849</v>
      </c>
      <c r="I62" s="218">
        <v>3579</v>
      </c>
      <c r="J62" s="249">
        <v>893</v>
      </c>
      <c r="K62" s="218">
        <f>$I62-'Año 2014'!$I62</f>
        <v>683</v>
      </c>
      <c r="L62" s="216">
        <f>$J62-'Año 2014'!$J62</f>
        <v>166</v>
      </c>
      <c r="M62" s="247"/>
    </row>
    <row r="63" spans="1:13" ht="17.25" customHeight="1" x14ac:dyDescent="0.2">
      <c r="A63" s="125">
        <v>59</v>
      </c>
      <c r="B63" s="135" t="s">
        <v>275</v>
      </c>
      <c r="C63" s="215">
        <v>8348</v>
      </c>
      <c r="D63" s="217">
        <v>1289</v>
      </c>
      <c r="E63" s="218">
        <v>8789</v>
      </c>
      <c r="F63" s="216">
        <v>1302</v>
      </c>
      <c r="G63" s="218">
        <v>9181</v>
      </c>
      <c r="H63" s="249">
        <v>1321</v>
      </c>
      <c r="I63" s="218">
        <v>9590</v>
      </c>
      <c r="J63" s="249">
        <v>1339</v>
      </c>
      <c r="K63" s="218">
        <f>$I63-'Año 2014'!$I63</f>
        <v>1732</v>
      </c>
      <c r="L63" s="216">
        <f>$J63-'Año 2014'!$J63</f>
        <v>69</v>
      </c>
      <c r="M63" s="247"/>
    </row>
    <row r="64" spans="1:13" ht="17.25" customHeight="1" x14ac:dyDescent="0.2">
      <c r="A64" s="125">
        <v>60</v>
      </c>
      <c r="B64" s="135" t="s">
        <v>283</v>
      </c>
      <c r="C64" s="215">
        <v>31920</v>
      </c>
      <c r="D64" s="217">
        <v>3376</v>
      </c>
      <c r="E64" s="218">
        <v>33212</v>
      </c>
      <c r="F64" s="216">
        <v>3581</v>
      </c>
      <c r="G64" s="218">
        <v>34628</v>
      </c>
      <c r="H64" s="249">
        <v>3834</v>
      </c>
      <c r="I64" s="218">
        <v>35864</v>
      </c>
      <c r="J64" s="249">
        <v>4052</v>
      </c>
      <c r="K64" s="218">
        <f>$I64-'Año 2014'!$I64</f>
        <v>5271</v>
      </c>
      <c r="L64" s="216">
        <f>$J64-'Año 2014'!$J64</f>
        <v>881</v>
      </c>
      <c r="M64" s="247"/>
    </row>
    <row r="65" spans="1:13" ht="17.25" customHeight="1" x14ac:dyDescent="0.2">
      <c r="A65" s="125">
        <v>61</v>
      </c>
      <c r="B65" s="135" t="s">
        <v>279</v>
      </c>
      <c r="C65" s="215">
        <v>131112</v>
      </c>
      <c r="D65" s="217">
        <v>21911</v>
      </c>
      <c r="E65" s="218">
        <v>137529</v>
      </c>
      <c r="F65" s="216">
        <v>23360</v>
      </c>
      <c r="G65" s="218">
        <v>144345</v>
      </c>
      <c r="H65" s="249">
        <v>24853</v>
      </c>
      <c r="I65" s="218">
        <v>150488</v>
      </c>
      <c r="J65" s="249">
        <v>26335</v>
      </c>
      <c r="K65" s="218">
        <f>$I65-'Año 2014'!$I65</f>
        <v>25075</v>
      </c>
      <c r="L65" s="216">
        <f>$J65-'Año 2014'!$J65</f>
        <v>5445</v>
      </c>
      <c r="M65" s="247"/>
    </row>
    <row r="66" spans="1:13" ht="17.25" customHeight="1" x14ac:dyDescent="0.2">
      <c r="A66" s="125">
        <v>62</v>
      </c>
      <c r="B66" s="135" t="s">
        <v>282</v>
      </c>
      <c r="C66" s="215">
        <v>20047</v>
      </c>
      <c r="D66" s="217">
        <v>2533</v>
      </c>
      <c r="E66" s="218">
        <v>20756</v>
      </c>
      <c r="F66" s="216">
        <v>2631</v>
      </c>
      <c r="G66" s="218">
        <v>21646</v>
      </c>
      <c r="H66" s="249">
        <v>2730</v>
      </c>
      <c r="I66" s="218">
        <v>22344</v>
      </c>
      <c r="J66" s="249">
        <v>2831</v>
      </c>
      <c r="K66" s="218">
        <f>$I66-'Año 2014'!$I66</f>
        <v>3036</v>
      </c>
      <c r="L66" s="216">
        <f>$J66-'Año 2014'!$J66</f>
        <v>372</v>
      </c>
      <c r="M66" s="247"/>
    </row>
    <row r="67" spans="1:13" ht="17.25" customHeight="1" x14ac:dyDescent="0.2">
      <c r="A67" s="125">
        <v>63</v>
      </c>
      <c r="B67" s="135" t="s">
        <v>276</v>
      </c>
      <c r="C67" s="215">
        <v>966</v>
      </c>
      <c r="D67" s="217">
        <v>352</v>
      </c>
      <c r="E67" s="218">
        <v>1012</v>
      </c>
      <c r="F67" s="216">
        <v>368</v>
      </c>
      <c r="G67" s="218">
        <v>1051</v>
      </c>
      <c r="H67" s="249">
        <v>394</v>
      </c>
      <c r="I67" s="218">
        <v>1096</v>
      </c>
      <c r="J67" s="249">
        <v>416</v>
      </c>
      <c r="K67" s="218">
        <f>$I67-'Año 2014'!$I67</f>
        <v>175</v>
      </c>
      <c r="L67" s="216">
        <f>$J67-'Año 2014'!$J67</f>
        <v>74</v>
      </c>
      <c r="M67" s="247"/>
    </row>
    <row r="68" spans="1:13" ht="17.25" customHeight="1" x14ac:dyDescent="0.2">
      <c r="A68" s="125">
        <v>64</v>
      </c>
      <c r="B68" s="135" t="s">
        <v>285</v>
      </c>
      <c r="C68" s="215">
        <v>134029</v>
      </c>
      <c r="D68" s="217">
        <v>866</v>
      </c>
      <c r="E68" s="218">
        <v>142541</v>
      </c>
      <c r="F68" s="216">
        <v>914</v>
      </c>
      <c r="G68" s="218">
        <v>150736</v>
      </c>
      <c r="H68" s="249">
        <v>963</v>
      </c>
      <c r="I68" s="218">
        <v>158235</v>
      </c>
      <c r="J68" s="249">
        <v>1000</v>
      </c>
      <c r="K68" s="218">
        <f>$I68-'Año 2014'!$I68</f>
        <v>33412</v>
      </c>
      <c r="L68" s="216">
        <f>$J68-'Año 2014'!$J68</f>
        <v>164</v>
      </c>
      <c r="M68" s="247"/>
    </row>
    <row r="69" spans="1:13" ht="17.25" customHeight="1" x14ac:dyDescent="0.2">
      <c r="A69" s="125">
        <v>65</v>
      </c>
      <c r="B69" s="135" t="s">
        <v>286</v>
      </c>
      <c r="C69" s="215">
        <v>427314</v>
      </c>
      <c r="D69" s="217">
        <v>2116</v>
      </c>
      <c r="E69" s="218">
        <v>453916</v>
      </c>
      <c r="F69" s="216">
        <v>2225</v>
      </c>
      <c r="G69" s="218">
        <v>480553</v>
      </c>
      <c r="H69" s="249">
        <v>2386</v>
      </c>
      <c r="I69" s="218">
        <v>506585</v>
      </c>
      <c r="J69" s="249">
        <v>2570</v>
      </c>
      <c r="K69" s="218">
        <f>$I69-'Año 2014'!$I69</f>
        <v>107545</v>
      </c>
      <c r="L69" s="216">
        <f>$J69-'Año 2014'!$J69</f>
        <v>570</v>
      </c>
      <c r="M69" s="247"/>
    </row>
    <row r="70" spans="1:13" ht="17.25" customHeight="1" x14ac:dyDescent="0.2">
      <c r="A70" s="125">
        <v>66</v>
      </c>
      <c r="B70" s="135" t="s">
        <v>284</v>
      </c>
      <c r="C70" s="215">
        <v>672214</v>
      </c>
      <c r="D70" s="217">
        <v>42363</v>
      </c>
      <c r="E70" s="218">
        <v>707111</v>
      </c>
      <c r="F70" s="216">
        <v>45735</v>
      </c>
      <c r="G70" s="218">
        <v>742684</v>
      </c>
      <c r="H70" s="249">
        <v>49352</v>
      </c>
      <c r="I70" s="218">
        <v>776626</v>
      </c>
      <c r="J70" s="249">
        <v>52593</v>
      </c>
      <c r="K70" s="218">
        <f>$I70-'Año 2014'!$I70</f>
        <v>143548</v>
      </c>
      <c r="L70" s="216">
        <f>$J70-'Año 2014'!$J70</f>
        <v>13570</v>
      </c>
      <c r="M70" s="247"/>
    </row>
    <row r="71" spans="1:13" ht="17.25" customHeight="1" x14ac:dyDescent="0.2">
      <c r="A71" s="125">
        <v>67</v>
      </c>
      <c r="B71" s="135" t="s">
        <v>277</v>
      </c>
      <c r="C71" s="215">
        <v>1119</v>
      </c>
      <c r="D71" s="217">
        <v>939</v>
      </c>
      <c r="E71" s="218">
        <v>1166</v>
      </c>
      <c r="F71" s="216">
        <v>972</v>
      </c>
      <c r="G71" s="218">
        <v>1206</v>
      </c>
      <c r="H71" s="249">
        <v>1005</v>
      </c>
      <c r="I71" s="218">
        <v>1249</v>
      </c>
      <c r="J71" s="249">
        <v>1052</v>
      </c>
      <c r="K71" s="218">
        <f>$I71-'Año 2014'!$I71</f>
        <v>177</v>
      </c>
      <c r="L71" s="216">
        <f>$J71-'Año 2014'!$J71</f>
        <v>143</v>
      </c>
      <c r="M71" s="247"/>
    </row>
    <row r="72" spans="1:13" ht="17.25" customHeight="1" x14ac:dyDescent="0.2">
      <c r="A72" s="125">
        <v>68</v>
      </c>
      <c r="B72" s="135" t="s">
        <v>274</v>
      </c>
      <c r="C72" s="215">
        <v>1675</v>
      </c>
      <c r="D72" s="217">
        <v>540</v>
      </c>
      <c r="E72" s="218">
        <v>1737</v>
      </c>
      <c r="F72" s="216">
        <v>567</v>
      </c>
      <c r="G72" s="218">
        <v>1798</v>
      </c>
      <c r="H72" s="249">
        <v>596</v>
      </c>
      <c r="I72" s="218">
        <v>1853</v>
      </c>
      <c r="J72" s="249">
        <v>618</v>
      </c>
      <c r="K72" s="218">
        <f>$I72-'Año 2014'!$I72</f>
        <v>240</v>
      </c>
      <c r="L72" s="216">
        <f>$J72-'Año 2014'!$J72</f>
        <v>98</v>
      </c>
      <c r="M72" s="247"/>
    </row>
    <row r="73" spans="1:13" ht="17.25" customHeight="1" x14ac:dyDescent="0.2">
      <c r="A73" s="125">
        <v>69</v>
      </c>
      <c r="B73" s="135" t="s">
        <v>280</v>
      </c>
      <c r="C73" s="215">
        <v>1968</v>
      </c>
      <c r="D73" s="217">
        <v>408</v>
      </c>
      <c r="E73" s="218">
        <v>2047</v>
      </c>
      <c r="F73" s="216">
        <v>421</v>
      </c>
      <c r="G73" s="218">
        <v>2133</v>
      </c>
      <c r="H73" s="249">
        <v>439</v>
      </c>
      <c r="I73" s="218">
        <v>2212</v>
      </c>
      <c r="J73" s="249">
        <v>462</v>
      </c>
      <c r="K73" s="218">
        <f>$I73-'Año 2014'!$I73</f>
        <v>334</v>
      </c>
      <c r="L73" s="216">
        <f>$J73-'Año 2014'!$J73</f>
        <v>64</v>
      </c>
      <c r="M73" s="247"/>
    </row>
    <row r="74" spans="1:13" ht="17.25" customHeight="1" x14ac:dyDescent="0.2">
      <c r="A74" s="125">
        <v>70</v>
      </c>
      <c r="B74" s="135" t="s">
        <v>351</v>
      </c>
      <c r="C74" s="215">
        <v>6736</v>
      </c>
      <c r="D74" s="217">
        <v>991</v>
      </c>
      <c r="E74" s="218">
        <v>7468</v>
      </c>
      <c r="F74" s="216">
        <v>1104</v>
      </c>
      <c r="G74" s="218">
        <v>8259</v>
      </c>
      <c r="H74" s="249">
        <v>1223</v>
      </c>
      <c r="I74" s="218">
        <v>9013</v>
      </c>
      <c r="J74" s="249">
        <v>1306</v>
      </c>
      <c r="K74" s="218">
        <f>$I74-'Año 2014'!$I74</f>
        <v>3107</v>
      </c>
      <c r="L74" s="216">
        <f>$J74-'Año 2014'!$J74</f>
        <v>423</v>
      </c>
      <c r="M74" s="247"/>
    </row>
    <row r="75" spans="1:13" ht="17.25" customHeight="1" x14ac:dyDescent="0.2">
      <c r="A75" s="125">
        <v>71</v>
      </c>
      <c r="B75" s="135" t="s">
        <v>352</v>
      </c>
      <c r="C75" s="215">
        <v>1998</v>
      </c>
      <c r="D75" s="217">
        <v>258</v>
      </c>
      <c r="E75" s="218">
        <v>2225</v>
      </c>
      <c r="F75" s="216">
        <v>300</v>
      </c>
      <c r="G75" s="218">
        <v>2436</v>
      </c>
      <c r="H75" s="249">
        <v>337</v>
      </c>
      <c r="I75" s="218">
        <v>2665</v>
      </c>
      <c r="J75" s="249">
        <v>366</v>
      </c>
      <c r="K75" s="218">
        <f>$I75-'Año 2014'!$I75</f>
        <v>899</v>
      </c>
      <c r="L75" s="216">
        <f>$J75-'Año 2014'!$J75</f>
        <v>146</v>
      </c>
      <c r="M75" s="247"/>
    </row>
    <row r="76" spans="1:13" ht="17.25" customHeight="1" x14ac:dyDescent="0.2">
      <c r="A76" s="125">
        <v>72</v>
      </c>
      <c r="B76" s="135" t="s">
        <v>353</v>
      </c>
      <c r="C76" s="215">
        <v>1682</v>
      </c>
      <c r="D76" s="217">
        <v>355</v>
      </c>
      <c r="E76" s="218">
        <v>1850</v>
      </c>
      <c r="F76" s="216">
        <v>397</v>
      </c>
      <c r="G76" s="218">
        <v>2017</v>
      </c>
      <c r="H76" s="249">
        <v>433</v>
      </c>
      <c r="I76" s="218">
        <v>2203</v>
      </c>
      <c r="J76" s="249">
        <v>467</v>
      </c>
      <c r="K76" s="218">
        <f>$I76-'Año 2014'!$I76</f>
        <v>744</v>
      </c>
      <c r="L76" s="216">
        <f>$J76-'Año 2014'!$J76</f>
        <v>143</v>
      </c>
      <c r="M76" s="247"/>
    </row>
    <row r="77" spans="1:13" ht="17.25" customHeight="1" x14ac:dyDescent="0.2">
      <c r="A77" s="125">
        <v>73</v>
      </c>
      <c r="B77" s="135" t="s">
        <v>354</v>
      </c>
      <c r="C77" s="215">
        <v>133</v>
      </c>
      <c r="D77" s="217">
        <v>20</v>
      </c>
      <c r="E77" s="218">
        <v>165</v>
      </c>
      <c r="F77" s="216">
        <v>22</v>
      </c>
      <c r="G77" s="218">
        <v>201</v>
      </c>
      <c r="H77" s="249">
        <v>26</v>
      </c>
      <c r="I77" s="218">
        <v>225</v>
      </c>
      <c r="J77" s="249">
        <v>28</v>
      </c>
      <c r="K77" s="218">
        <f>$I77-'Año 2014'!$I77</f>
        <v>126</v>
      </c>
      <c r="L77" s="216">
        <f>$J77-'Año 2014'!$J77</f>
        <v>11</v>
      </c>
      <c r="M77" s="247"/>
    </row>
    <row r="78" spans="1:13" ht="17.25" customHeight="1" x14ac:dyDescent="0.2">
      <c r="A78" s="125">
        <v>74</v>
      </c>
      <c r="B78" s="135" t="s">
        <v>355</v>
      </c>
      <c r="C78" s="215">
        <v>2261</v>
      </c>
      <c r="D78" s="217">
        <v>231</v>
      </c>
      <c r="E78" s="218">
        <v>2564</v>
      </c>
      <c r="F78" s="216">
        <v>258</v>
      </c>
      <c r="G78" s="218">
        <v>2839</v>
      </c>
      <c r="H78" s="249">
        <v>293</v>
      </c>
      <c r="I78" s="218">
        <v>3091</v>
      </c>
      <c r="J78" s="249">
        <v>335</v>
      </c>
      <c r="K78" s="218">
        <f>$I78-'Año 2014'!$I78</f>
        <v>1049</v>
      </c>
      <c r="L78" s="216">
        <f>$J78-'Año 2014'!$J78</f>
        <v>130</v>
      </c>
      <c r="M78" s="247"/>
    </row>
    <row r="79" spans="1:13" ht="17.25" customHeight="1" x14ac:dyDescent="0.2">
      <c r="A79" s="125">
        <v>75</v>
      </c>
      <c r="B79" s="135" t="s">
        <v>356</v>
      </c>
      <c r="C79" s="215">
        <v>10965</v>
      </c>
      <c r="D79" s="217">
        <v>8669</v>
      </c>
      <c r="E79" s="218">
        <v>11635</v>
      </c>
      <c r="F79" s="216">
        <v>9333</v>
      </c>
      <c r="G79" s="218">
        <v>12258</v>
      </c>
      <c r="H79" s="249">
        <v>10046</v>
      </c>
      <c r="I79" s="218">
        <v>12850</v>
      </c>
      <c r="J79" s="249">
        <v>10639</v>
      </c>
      <c r="K79" s="218">
        <f>$I79-'Año 2014'!$I79</f>
        <v>2627</v>
      </c>
      <c r="L79" s="216">
        <f>$J79-'Año 2014'!$J79</f>
        <v>2550</v>
      </c>
      <c r="M79" s="247"/>
    </row>
    <row r="80" spans="1:13" ht="17.25" customHeight="1" x14ac:dyDescent="0.2">
      <c r="A80" s="125">
        <v>76</v>
      </c>
      <c r="B80" s="135" t="s">
        <v>357</v>
      </c>
      <c r="C80" s="215">
        <v>212807</v>
      </c>
      <c r="D80" s="217">
        <v>33985</v>
      </c>
      <c r="E80" s="218">
        <v>232778</v>
      </c>
      <c r="F80" s="216">
        <v>37555</v>
      </c>
      <c r="G80" s="218">
        <v>253006</v>
      </c>
      <c r="H80" s="249">
        <v>40998</v>
      </c>
      <c r="I80" s="218">
        <v>272906</v>
      </c>
      <c r="J80" s="249">
        <v>44125</v>
      </c>
      <c r="K80" s="218">
        <f>$I80-'Año 2014'!$I80</f>
        <v>83376</v>
      </c>
      <c r="L80" s="216">
        <f>$J80-'Año 2014'!$J80</f>
        <v>13732</v>
      </c>
      <c r="M80" s="247"/>
    </row>
    <row r="81" spans="1:16" ht="17.25" customHeight="1" x14ac:dyDescent="0.2">
      <c r="A81" s="125">
        <v>77</v>
      </c>
      <c r="B81" s="135" t="s">
        <v>358</v>
      </c>
      <c r="C81" s="215">
        <v>94</v>
      </c>
      <c r="D81" s="217">
        <v>29</v>
      </c>
      <c r="E81" s="218">
        <v>106</v>
      </c>
      <c r="F81" s="216">
        <v>40</v>
      </c>
      <c r="G81" s="218">
        <v>128</v>
      </c>
      <c r="H81" s="249">
        <v>46</v>
      </c>
      <c r="I81" s="218">
        <v>152</v>
      </c>
      <c r="J81" s="249">
        <v>55</v>
      </c>
      <c r="K81" s="218">
        <f>$I81-'Año 2014'!$I81</f>
        <v>82</v>
      </c>
      <c r="L81" s="216">
        <f>$J81-'Año 2014'!$J81</f>
        <v>32</v>
      </c>
      <c r="M81" s="247"/>
    </row>
    <row r="82" spans="1:16" ht="17.25" customHeight="1" x14ac:dyDescent="0.2">
      <c r="A82" s="125">
        <v>78</v>
      </c>
      <c r="B82" s="135" t="s">
        <v>359</v>
      </c>
      <c r="C82" s="215">
        <v>5676</v>
      </c>
      <c r="D82" s="217">
        <v>1504</v>
      </c>
      <c r="E82" s="218">
        <v>5959</v>
      </c>
      <c r="F82" s="216">
        <v>1602</v>
      </c>
      <c r="G82" s="218">
        <v>6329</v>
      </c>
      <c r="H82" s="249">
        <v>1694</v>
      </c>
      <c r="I82" s="218">
        <v>6668</v>
      </c>
      <c r="J82" s="249">
        <v>1793</v>
      </c>
      <c r="K82" s="218">
        <f>$I82-'Año 2014'!$I82</f>
        <v>1378</v>
      </c>
      <c r="L82" s="216">
        <f>$J82-'Año 2014'!$J82</f>
        <v>395</v>
      </c>
      <c r="M82" s="247"/>
    </row>
    <row r="83" spans="1:16" ht="17.25" customHeight="1" x14ac:dyDescent="0.2">
      <c r="A83" s="125">
        <v>79</v>
      </c>
      <c r="B83" s="135" t="s">
        <v>360</v>
      </c>
      <c r="C83" s="215">
        <v>1874</v>
      </c>
      <c r="D83" s="217">
        <v>154</v>
      </c>
      <c r="E83" s="218">
        <v>2005</v>
      </c>
      <c r="F83" s="216">
        <v>167</v>
      </c>
      <c r="G83" s="218">
        <v>2150</v>
      </c>
      <c r="H83" s="249">
        <v>179</v>
      </c>
      <c r="I83" s="218">
        <v>2309</v>
      </c>
      <c r="J83" s="249">
        <v>206</v>
      </c>
      <c r="K83" s="218">
        <f>$I83-'Año 2014'!$I83</f>
        <v>593</v>
      </c>
      <c r="L83" s="216">
        <f>$J83-'Año 2014'!$J83</f>
        <v>69</v>
      </c>
      <c r="M83" s="247"/>
    </row>
    <row r="84" spans="1:16" ht="17.25" customHeight="1" x14ac:dyDescent="0.2">
      <c r="A84" s="125">
        <v>80</v>
      </c>
      <c r="B84" s="135" t="s">
        <v>361</v>
      </c>
      <c r="C84" s="215">
        <v>25183</v>
      </c>
      <c r="D84" s="217">
        <v>6822</v>
      </c>
      <c r="E84" s="218">
        <v>30288</v>
      </c>
      <c r="F84" s="216">
        <v>7975</v>
      </c>
      <c r="G84" s="218">
        <v>36162</v>
      </c>
      <c r="H84" s="249">
        <v>9152</v>
      </c>
      <c r="I84" s="218">
        <v>42071</v>
      </c>
      <c r="J84" s="249">
        <v>10451</v>
      </c>
      <c r="K84" s="218">
        <f>$I84-'Año 2014'!$I84</f>
        <v>21579</v>
      </c>
      <c r="L84" s="216">
        <f>$J84-'Año 2014'!$J84</f>
        <v>4629</v>
      </c>
      <c r="M84" s="247"/>
    </row>
    <row r="85" spans="1:16" ht="17.25" customHeight="1" thickBot="1" x14ac:dyDescent="0.25">
      <c r="A85" s="255">
        <v>0</v>
      </c>
      <c r="B85" s="184" t="s">
        <v>159</v>
      </c>
      <c r="C85" s="218"/>
      <c r="D85" s="216"/>
      <c r="E85" s="215"/>
      <c r="F85" s="216"/>
      <c r="G85" s="218"/>
      <c r="H85" s="249"/>
      <c r="I85" s="218"/>
      <c r="J85" s="249"/>
      <c r="K85" s="218">
        <f>$I85-'Año 2014'!$I85</f>
        <v>0</v>
      </c>
      <c r="L85" s="216">
        <f>$J85-'Año 2014'!$J85</f>
        <v>0</v>
      </c>
      <c r="M85" s="247"/>
    </row>
    <row r="86" spans="1:16" ht="13.5" thickBot="1" x14ac:dyDescent="0.25">
      <c r="A86" s="224"/>
      <c r="B86" s="186" t="s">
        <v>62</v>
      </c>
      <c r="C86" s="223">
        <f>SUM(C5:C85)</f>
        <v>22974962</v>
      </c>
      <c r="D86" s="221">
        <f t="shared" ref="D86:L86" si="0">SUM(D5:D85)</f>
        <v>1196495</v>
      </c>
      <c r="E86" s="220">
        <f t="shared" si="0"/>
        <v>23759847</v>
      </c>
      <c r="F86" s="222">
        <f t="shared" si="0"/>
        <v>1242316</v>
      </c>
      <c r="G86" s="223">
        <f t="shared" si="0"/>
        <v>24568548</v>
      </c>
      <c r="H86" s="221">
        <f t="shared" si="0"/>
        <v>1291047</v>
      </c>
      <c r="I86" s="223">
        <f t="shared" si="0"/>
        <v>25314952</v>
      </c>
      <c r="J86" s="251">
        <f t="shared" si="0"/>
        <v>1335412</v>
      </c>
      <c r="K86" s="223">
        <f>SUM(K5:K85)</f>
        <v>3096124</v>
      </c>
      <c r="L86" s="221">
        <f t="shared" si="0"/>
        <v>175393</v>
      </c>
      <c r="M86" s="252"/>
    </row>
    <row r="87" spans="1:16" x14ac:dyDescent="0.2">
      <c r="B87" s="122" t="s">
        <v>56</v>
      </c>
      <c r="E87" s="189"/>
    </row>
    <row r="88" spans="1:16" x14ac:dyDescent="0.2">
      <c r="B88" s="119" t="s">
        <v>54</v>
      </c>
    </row>
    <row r="89" spans="1:16" ht="13.5" thickBot="1" x14ac:dyDescent="0.25">
      <c r="B89" s="119" t="s">
        <v>64</v>
      </c>
      <c r="E89" s="189"/>
      <c r="F89" s="189"/>
    </row>
    <row r="90" spans="1:16" ht="13.5" thickBot="1" x14ac:dyDescent="0.25">
      <c r="B90" s="487" t="s">
        <v>160</v>
      </c>
      <c r="C90" s="487"/>
      <c r="D90" s="487"/>
      <c r="E90" s="487"/>
      <c r="F90" s="487"/>
      <c r="G90" s="487"/>
      <c r="H90" s="487"/>
      <c r="I90" s="487"/>
      <c r="J90" s="487"/>
      <c r="K90" s="487"/>
      <c r="L90" s="487"/>
      <c r="O90" s="458" t="s">
        <v>67</v>
      </c>
      <c r="P90" s="459"/>
    </row>
    <row r="91" spans="1:16" x14ac:dyDescent="0.2">
      <c r="B91" s="487" t="s">
        <v>163</v>
      </c>
      <c r="C91" s="487"/>
      <c r="D91" s="487"/>
      <c r="E91" s="487"/>
      <c r="F91" s="487"/>
      <c r="G91" s="487"/>
      <c r="H91" s="487"/>
      <c r="I91" s="487"/>
      <c r="J91" s="487"/>
      <c r="K91" s="487"/>
      <c r="L91" s="487"/>
    </row>
    <row r="92" spans="1:16" x14ac:dyDescent="0.2">
      <c r="B92" s="487" t="s">
        <v>371</v>
      </c>
      <c r="C92" s="487"/>
      <c r="D92" s="487"/>
      <c r="E92" s="487"/>
      <c r="F92" s="487"/>
      <c r="G92" s="487"/>
      <c r="H92" s="487"/>
      <c r="I92" s="487"/>
      <c r="J92" s="487"/>
      <c r="K92" s="487"/>
      <c r="L92" s="487"/>
    </row>
    <row r="93" spans="1:16" x14ac:dyDescent="0.2">
      <c r="B93" s="254" t="s">
        <v>220</v>
      </c>
    </row>
    <row r="94" spans="1:16" x14ac:dyDescent="0.2">
      <c r="B94" s="487" t="s">
        <v>346</v>
      </c>
      <c r="C94" s="487"/>
      <c r="D94" s="487"/>
      <c r="E94" s="312"/>
      <c r="F94" s="312"/>
    </row>
    <row r="95" spans="1:16" x14ac:dyDescent="0.2">
      <c r="B95" s="254" t="s">
        <v>350</v>
      </c>
    </row>
    <row r="98" spans="1:13" ht="14.25" x14ac:dyDescent="0.2">
      <c r="A98" s="231"/>
      <c r="B98" s="231"/>
      <c r="C98" s="232"/>
      <c r="D98" s="233"/>
      <c r="E98" s="233"/>
      <c r="F98" s="233"/>
      <c r="G98" s="233"/>
      <c r="H98" s="233"/>
      <c r="I98" s="233"/>
      <c r="J98" s="233"/>
      <c r="K98" s="233"/>
      <c r="L98" s="233"/>
      <c r="M98" s="233"/>
    </row>
    <row r="99" spans="1:13" ht="14.25" x14ac:dyDescent="0.2">
      <c r="A99" s="231"/>
      <c r="B99" s="231"/>
      <c r="C99" s="232"/>
      <c r="D99" s="233"/>
      <c r="E99" s="233"/>
      <c r="F99" s="233"/>
      <c r="G99" s="233"/>
      <c r="H99" s="233"/>
      <c r="I99" s="233"/>
      <c r="J99" s="233"/>
      <c r="K99" s="233"/>
      <c r="L99" s="233"/>
      <c r="M99" s="233"/>
    </row>
    <row r="100" spans="1:13" ht="14.25" x14ac:dyDescent="0.2">
      <c r="A100" s="231"/>
      <c r="B100" s="231"/>
      <c r="C100" s="232"/>
      <c r="D100" s="233"/>
      <c r="E100" s="233"/>
      <c r="F100" s="233"/>
      <c r="G100" s="233"/>
      <c r="H100" s="233"/>
      <c r="I100" s="233"/>
      <c r="J100" s="233"/>
      <c r="K100" s="233"/>
      <c r="L100" s="233"/>
      <c r="M100" s="233"/>
    </row>
    <row r="101" spans="1:13" ht="14.25" x14ac:dyDescent="0.2">
      <c r="A101" s="231"/>
      <c r="B101" s="231"/>
      <c r="C101" s="232"/>
      <c r="D101" s="233"/>
      <c r="E101" s="233"/>
      <c r="F101" s="233"/>
      <c r="G101" s="233"/>
      <c r="H101" s="233"/>
      <c r="I101" s="233"/>
      <c r="J101" s="233"/>
      <c r="K101" s="233"/>
      <c r="L101" s="233"/>
      <c r="M101" s="233"/>
    </row>
    <row r="102" spans="1:13" ht="14.25" x14ac:dyDescent="0.2">
      <c r="A102" s="231"/>
      <c r="B102" s="231"/>
      <c r="C102" s="232"/>
      <c r="D102" s="233"/>
      <c r="E102" s="233"/>
      <c r="F102" s="233"/>
      <c r="G102" s="233"/>
      <c r="H102" s="233"/>
      <c r="I102" s="233"/>
      <c r="J102" s="233"/>
      <c r="K102" s="233"/>
      <c r="L102" s="233"/>
      <c r="M102" s="233"/>
    </row>
    <row r="103" spans="1:13" ht="14.25" x14ac:dyDescent="0.2">
      <c r="A103" s="231"/>
      <c r="B103" s="231"/>
      <c r="C103" s="232"/>
      <c r="D103" s="233"/>
      <c r="E103" s="233"/>
      <c r="F103" s="233"/>
      <c r="G103" s="233"/>
      <c r="H103" s="233"/>
      <c r="I103" s="233"/>
      <c r="J103" s="233"/>
      <c r="K103" s="233"/>
      <c r="L103" s="233"/>
      <c r="M103" s="233"/>
    </row>
    <row r="104" spans="1:13" ht="14.25" x14ac:dyDescent="0.2">
      <c r="A104" s="231"/>
      <c r="B104" s="231"/>
      <c r="C104" s="232"/>
      <c r="D104" s="233"/>
      <c r="E104" s="233"/>
      <c r="F104" s="233"/>
      <c r="G104" s="233"/>
      <c r="H104" s="233"/>
      <c r="I104" s="233"/>
      <c r="J104" s="233"/>
      <c r="K104" s="233"/>
      <c r="L104" s="233"/>
      <c r="M104" s="233"/>
    </row>
    <row r="105" spans="1:13" ht="14.25" x14ac:dyDescent="0.2">
      <c r="A105" s="231"/>
      <c r="B105" s="231"/>
      <c r="C105" s="232"/>
      <c r="D105" s="233"/>
      <c r="E105" s="233"/>
      <c r="F105" s="233"/>
      <c r="G105" s="233"/>
      <c r="H105" s="233"/>
      <c r="I105" s="233"/>
      <c r="J105" s="233"/>
      <c r="K105" s="233"/>
      <c r="L105" s="233"/>
      <c r="M105" s="233"/>
    </row>
    <row r="106" spans="1:13" ht="14.25" x14ac:dyDescent="0.2">
      <c r="A106" s="231"/>
      <c r="B106" s="231"/>
      <c r="C106" s="232"/>
      <c r="D106" s="233"/>
      <c r="E106" s="233"/>
      <c r="F106" s="233"/>
      <c r="G106" s="233"/>
      <c r="H106" s="233"/>
      <c r="I106" s="233"/>
      <c r="J106" s="233"/>
      <c r="K106" s="233"/>
      <c r="L106" s="233"/>
      <c r="M106" s="233"/>
    </row>
    <row r="107" spans="1:13" ht="14.25" x14ac:dyDescent="0.2">
      <c r="A107" s="231"/>
      <c r="B107" s="231"/>
      <c r="C107" s="232"/>
      <c r="D107" s="233"/>
      <c r="E107" s="233"/>
      <c r="F107" s="233"/>
      <c r="G107" s="233"/>
      <c r="H107" s="233"/>
      <c r="I107" s="233"/>
      <c r="J107" s="233"/>
      <c r="K107" s="233"/>
      <c r="L107" s="233"/>
      <c r="M107" s="233"/>
    </row>
    <row r="108" spans="1:13" ht="14.25" x14ac:dyDescent="0.2">
      <c r="A108" s="231"/>
      <c r="B108" s="231"/>
      <c r="C108" s="232"/>
      <c r="D108" s="233"/>
      <c r="E108" s="233"/>
      <c r="F108" s="233"/>
      <c r="G108" s="233"/>
      <c r="H108" s="233"/>
      <c r="I108" s="233"/>
      <c r="J108" s="233"/>
      <c r="K108" s="233"/>
      <c r="L108" s="233"/>
      <c r="M108" s="233"/>
    </row>
    <row r="109" spans="1:13" ht="14.25" x14ac:dyDescent="0.2">
      <c r="A109" s="231"/>
      <c r="B109" s="231"/>
      <c r="C109" s="232"/>
      <c r="D109" s="233"/>
      <c r="E109" s="233"/>
      <c r="F109" s="233"/>
      <c r="G109" s="233"/>
      <c r="H109" s="233"/>
      <c r="I109" s="233"/>
      <c r="J109" s="233"/>
      <c r="K109" s="233"/>
      <c r="L109" s="233"/>
      <c r="M109" s="233"/>
    </row>
    <row r="110" spans="1:13" ht="14.25" x14ac:dyDescent="0.2">
      <c r="A110" s="231"/>
      <c r="B110" s="231"/>
      <c r="C110" s="232"/>
      <c r="D110" s="233"/>
      <c r="E110" s="233"/>
      <c r="F110" s="233"/>
      <c r="G110" s="233"/>
      <c r="H110" s="233"/>
      <c r="I110" s="233"/>
      <c r="J110" s="233"/>
      <c r="K110" s="233"/>
      <c r="L110" s="233"/>
      <c r="M110" s="233"/>
    </row>
    <row r="111" spans="1:13" ht="14.25" x14ac:dyDescent="0.2">
      <c r="A111" s="231"/>
      <c r="B111" s="231"/>
      <c r="C111" s="232"/>
      <c r="D111" s="233"/>
      <c r="E111" s="233"/>
      <c r="F111" s="233"/>
      <c r="G111" s="233"/>
      <c r="H111" s="233"/>
      <c r="I111" s="233"/>
      <c r="J111" s="233"/>
      <c r="K111" s="233"/>
      <c r="L111" s="233"/>
      <c r="M111" s="233"/>
    </row>
    <row r="112" spans="1:13" ht="14.25" x14ac:dyDescent="0.2">
      <c r="A112" s="231"/>
      <c r="B112" s="231"/>
      <c r="C112" s="232"/>
      <c r="D112" s="233"/>
      <c r="E112" s="233"/>
      <c r="F112" s="233"/>
      <c r="G112" s="233"/>
      <c r="H112" s="233"/>
      <c r="I112" s="233"/>
      <c r="J112" s="233"/>
      <c r="K112" s="233"/>
      <c r="L112" s="233"/>
      <c r="M112" s="233"/>
    </row>
    <row r="113" spans="1:13" ht="14.25" x14ac:dyDescent="0.2">
      <c r="A113" s="231"/>
      <c r="B113" s="231"/>
      <c r="C113" s="232"/>
      <c r="D113" s="233"/>
      <c r="E113" s="233"/>
      <c r="F113" s="233"/>
      <c r="G113" s="233"/>
      <c r="H113" s="233"/>
      <c r="I113" s="233"/>
      <c r="J113" s="233"/>
      <c r="K113" s="233"/>
      <c r="L113" s="233"/>
      <c r="M113" s="233"/>
    </row>
    <row r="114" spans="1:13" ht="14.25" x14ac:dyDescent="0.2">
      <c r="A114" s="231"/>
      <c r="B114" s="231"/>
      <c r="C114" s="232"/>
      <c r="D114" s="233"/>
      <c r="E114" s="233"/>
      <c r="F114" s="233"/>
      <c r="G114" s="233"/>
      <c r="H114" s="233"/>
      <c r="I114" s="233"/>
      <c r="J114" s="233"/>
      <c r="K114" s="233"/>
      <c r="L114" s="233"/>
      <c r="M114" s="233"/>
    </row>
    <row r="115" spans="1:13" ht="14.25" x14ac:dyDescent="0.2">
      <c r="A115" s="231"/>
      <c r="B115" s="231"/>
      <c r="C115" s="232"/>
      <c r="D115" s="233"/>
      <c r="E115" s="233"/>
      <c r="F115" s="233"/>
      <c r="G115" s="233"/>
      <c r="H115" s="233"/>
      <c r="I115" s="233"/>
      <c r="J115" s="233"/>
      <c r="K115" s="233"/>
      <c r="L115" s="233"/>
      <c r="M115" s="233"/>
    </row>
    <row r="116" spans="1:13" ht="14.25" x14ac:dyDescent="0.2">
      <c r="A116" s="231"/>
      <c r="B116" s="231"/>
      <c r="C116" s="232"/>
      <c r="D116" s="233"/>
      <c r="E116" s="233"/>
      <c r="F116" s="233"/>
      <c r="G116" s="233"/>
      <c r="H116" s="233"/>
      <c r="I116" s="233"/>
      <c r="J116" s="233"/>
      <c r="K116" s="233"/>
      <c r="L116" s="233"/>
      <c r="M116" s="233"/>
    </row>
    <row r="117" spans="1:13" ht="14.25" x14ac:dyDescent="0.2">
      <c r="A117" s="231"/>
      <c r="B117" s="231"/>
      <c r="C117" s="232"/>
      <c r="D117" s="233"/>
      <c r="E117" s="233"/>
      <c r="F117" s="233"/>
      <c r="G117" s="233"/>
      <c r="H117" s="233"/>
      <c r="I117" s="233"/>
      <c r="J117" s="233"/>
      <c r="K117" s="233"/>
      <c r="L117" s="233"/>
      <c r="M117" s="233"/>
    </row>
    <row r="118" spans="1:13" ht="14.25" x14ac:dyDescent="0.2">
      <c r="A118" s="231"/>
      <c r="B118" s="231"/>
      <c r="C118" s="232"/>
      <c r="D118" s="233"/>
      <c r="E118" s="233"/>
      <c r="F118" s="233"/>
      <c r="G118" s="233"/>
      <c r="H118" s="233"/>
      <c r="I118" s="233"/>
      <c r="J118" s="233"/>
      <c r="K118" s="233"/>
      <c r="L118" s="233"/>
      <c r="M118" s="233"/>
    </row>
    <row r="119" spans="1:13" ht="14.25" x14ac:dyDescent="0.2">
      <c r="A119" s="231"/>
      <c r="B119" s="231"/>
      <c r="C119" s="232"/>
      <c r="D119" s="233"/>
      <c r="E119" s="233"/>
      <c r="F119" s="233"/>
      <c r="G119" s="233"/>
      <c r="H119" s="233"/>
      <c r="I119" s="233"/>
      <c r="J119" s="233"/>
      <c r="K119" s="233"/>
      <c r="L119" s="233"/>
      <c r="M119" s="233"/>
    </row>
    <row r="120" spans="1:13" ht="14.25" x14ac:dyDescent="0.2">
      <c r="A120" s="231"/>
      <c r="B120" s="231"/>
      <c r="C120" s="232"/>
      <c r="D120" s="233"/>
      <c r="E120" s="233"/>
      <c r="F120" s="233"/>
      <c r="G120" s="233"/>
      <c r="H120" s="233"/>
      <c r="I120" s="233"/>
      <c r="J120" s="233"/>
      <c r="K120" s="233"/>
      <c r="L120" s="233"/>
      <c r="M120" s="233"/>
    </row>
    <row r="121" spans="1:13" ht="14.25" x14ac:dyDescent="0.2">
      <c r="A121" s="231"/>
      <c r="B121" s="231"/>
      <c r="C121" s="232"/>
      <c r="D121" s="233"/>
      <c r="E121" s="233"/>
      <c r="F121" s="233"/>
      <c r="G121" s="233"/>
      <c r="H121" s="233"/>
      <c r="I121" s="233"/>
      <c r="J121" s="233"/>
      <c r="K121" s="233"/>
      <c r="L121" s="233"/>
      <c r="M121" s="233"/>
    </row>
    <row r="122" spans="1:13" ht="14.25" x14ac:dyDescent="0.2">
      <c r="A122" s="231"/>
      <c r="B122" s="231"/>
      <c r="C122" s="232"/>
      <c r="D122" s="233"/>
      <c r="E122" s="233"/>
      <c r="F122" s="233"/>
      <c r="G122" s="233"/>
      <c r="H122" s="233"/>
      <c r="I122" s="233"/>
      <c r="J122" s="233"/>
      <c r="K122" s="233"/>
      <c r="L122" s="233"/>
      <c r="M122" s="233"/>
    </row>
    <row r="123" spans="1:13" ht="14.25" x14ac:dyDescent="0.2">
      <c r="A123" s="231"/>
      <c r="B123" s="231"/>
      <c r="C123" s="232"/>
      <c r="D123" s="233"/>
      <c r="E123" s="233"/>
      <c r="F123" s="233"/>
      <c r="G123" s="233"/>
      <c r="H123" s="233"/>
      <c r="I123" s="233"/>
      <c r="J123" s="233"/>
      <c r="K123" s="233"/>
      <c r="L123" s="233"/>
      <c r="M123" s="233"/>
    </row>
    <row r="124" spans="1:13" ht="14.25" x14ac:dyDescent="0.2">
      <c r="A124" s="231"/>
      <c r="B124" s="231"/>
      <c r="C124" s="232"/>
      <c r="D124" s="233"/>
      <c r="E124" s="233"/>
      <c r="F124" s="233"/>
      <c r="G124" s="233"/>
      <c r="H124" s="233"/>
      <c r="I124" s="233"/>
      <c r="J124" s="233"/>
      <c r="K124" s="233"/>
      <c r="L124" s="233"/>
      <c r="M124" s="233"/>
    </row>
    <row r="125" spans="1:13" ht="14.25" x14ac:dyDescent="0.2">
      <c r="A125" s="231"/>
      <c r="B125" s="231"/>
      <c r="C125" s="232"/>
      <c r="D125" s="233"/>
      <c r="E125" s="233"/>
      <c r="F125" s="233"/>
      <c r="G125" s="233"/>
      <c r="H125" s="233"/>
      <c r="I125" s="233"/>
      <c r="J125" s="233"/>
      <c r="K125" s="233"/>
      <c r="L125" s="233"/>
      <c r="M125" s="233"/>
    </row>
    <row r="126" spans="1:13" ht="14.25" x14ac:dyDescent="0.2">
      <c r="A126" s="231"/>
      <c r="B126" s="231"/>
      <c r="C126" s="232"/>
      <c r="D126" s="233"/>
      <c r="E126" s="233"/>
      <c r="F126" s="233"/>
      <c r="G126" s="233"/>
      <c r="H126" s="233"/>
      <c r="I126" s="233"/>
      <c r="J126" s="233"/>
      <c r="K126" s="233"/>
      <c r="L126" s="233"/>
      <c r="M126" s="233"/>
    </row>
    <row r="127" spans="1:13" ht="14.25" x14ac:dyDescent="0.2">
      <c r="A127" s="231"/>
      <c r="B127" s="231"/>
      <c r="C127" s="232"/>
      <c r="D127" s="233"/>
      <c r="E127" s="233"/>
      <c r="F127" s="233"/>
      <c r="G127" s="233"/>
      <c r="H127" s="233"/>
      <c r="I127" s="233"/>
      <c r="J127" s="233"/>
      <c r="K127" s="233"/>
      <c r="L127" s="233"/>
      <c r="M127" s="233"/>
    </row>
    <row r="128" spans="1:13" ht="14.25" x14ac:dyDescent="0.2">
      <c r="A128" s="231"/>
      <c r="B128" s="231"/>
      <c r="C128" s="232"/>
      <c r="D128" s="233"/>
      <c r="E128" s="233"/>
      <c r="F128" s="233"/>
      <c r="G128" s="233"/>
      <c r="H128" s="233"/>
      <c r="I128" s="233"/>
      <c r="J128" s="233"/>
      <c r="K128" s="233"/>
      <c r="L128" s="233"/>
      <c r="M128" s="233"/>
    </row>
    <row r="129" spans="1:13" x14ac:dyDescent="0.2">
      <c r="A129" s="118"/>
      <c r="B129" s="118"/>
      <c r="C129" s="118"/>
      <c r="D129" s="233"/>
      <c r="E129" s="233"/>
      <c r="F129" s="233"/>
      <c r="G129" s="233"/>
      <c r="H129" s="233"/>
      <c r="I129" s="233"/>
      <c r="J129" s="233"/>
      <c r="K129" s="233"/>
      <c r="L129" s="233"/>
      <c r="M129" s="233"/>
    </row>
    <row r="130" spans="1:13" x14ac:dyDescent="0.2">
      <c r="A130" s="118"/>
      <c r="B130" s="118"/>
      <c r="C130" s="118"/>
      <c r="D130" s="233"/>
      <c r="E130" s="233"/>
      <c r="F130" s="233"/>
      <c r="G130" s="233"/>
      <c r="H130" s="233"/>
      <c r="I130" s="233"/>
      <c r="J130" s="233"/>
      <c r="K130" s="233"/>
      <c r="L130" s="233"/>
      <c r="M130" s="233"/>
    </row>
    <row r="131" spans="1:13" x14ac:dyDescent="0.2">
      <c r="A131" s="118"/>
      <c r="B131" s="118"/>
      <c r="C131" s="118"/>
      <c r="D131" s="233"/>
      <c r="E131" s="233"/>
      <c r="F131" s="233"/>
      <c r="G131" s="233"/>
      <c r="H131" s="233"/>
      <c r="I131" s="233"/>
      <c r="J131" s="233"/>
      <c r="K131" s="233"/>
      <c r="L131" s="233"/>
      <c r="M131" s="233"/>
    </row>
  </sheetData>
  <mergeCells count="17">
    <mergeCell ref="A1:D1"/>
    <mergeCell ref="A2:A4"/>
    <mergeCell ref="B2:B4"/>
    <mergeCell ref="C2:D2"/>
    <mergeCell ref="E2:F2"/>
    <mergeCell ref="O90:P90"/>
    <mergeCell ref="B94:D94"/>
    <mergeCell ref="I2:J2"/>
    <mergeCell ref="K2:L2"/>
    <mergeCell ref="K3:K4"/>
    <mergeCell ref="L3:L4"/>
    <mergeCell ref="O5:P5"/>
    <mergeCell ref="P16:Q16"/>
    <mergeCell ref="G2:H2"/>
    <mergeCell ref="B90:L90"/>
    <mergeCell ref="B91:L91"/>
    <mergeCell ref="B92:L92"/>
  </mergeCells>
  <hyperlinks>
    <hyperlink ref="O90" location="Indice!A1" display="Volver al Indice"/>
    <hyperlink ref="O90:P90" location="Indice!B19" display="Volver al Indice"/>
    <hyperlink ref="O5:P5" location="Indice!B19" display="Volver al Indice"/>
    <hyperlink ref="O5" location="Indice!A1" display="Volver al Indice"/>
  </hyperlinks>
  <pageMargins left="0.74803149606299213" right="0.74803149606299213" top="0.98425196850393704" bottom="0.98425196850393704" header="0" footer="0"/>
  <pageSetup scale="33"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32"/>
  <sheetViews>
    <sheetView showGridLines="0" zoomScale="75" zoomScaleNormal="75" workbookViewId="0">
      <selection activeCell="E5" sqref="E5"/>
    </sheetView>
  </sheetViews>
  <sheetFormatPr baseColWidth="10" defaultColWidth="11.42578125" defaultRowHeight="12.75" x14ac:dyDescent="0.2"/>
  <cols>
    <col min="1" max="1" width="3.140625" style="122" customWidth="1"/>
    <col min="2" max="2" width="67.5703125" style="122" customWidth="1"/>
    <col min="3" max="4" width="15.140625" style="122" customWidth="1"/>
    <col min="5" max="5" width="14.5703125" style="122" customWidth="1"/>
    <col min="6" max="6" width="13.42578125" style="122" customWidth="1"/>
    <col min="7" max="7" width="15.28515625" style="122" customWidth="1"/>
    <col min="8" max="8" width="12.28515625" style="122" customWidth="1"/>
    <col min="9" max="9" width="13.42578125" style="122" customWidth="1"/>
    <col min="10" max="10" width="14.85546875" style="122" customWidth="1"/>
    <col min="11" max="11" width="11.85546875" style="122" bestFit="1" customWidth="1"/>
    <col min="12" max="12" width="10.140625" style="122" customWidth="1"/>
    <col min="13" max="13" width="10.140625" style="345" customWidth="1"/>
    <col min="14" max="14" width="13.140625" style="345" bestFit="1" customWidth="1"/>
    <col min="15" max="16384" width="11.42578125" style="122"/>
  </cols>
  <sheetData>
    <row r="1" spans="1:19" ht="15.75" thickBot="1" x14ac:dyDescent="0.25">
      <c r="A1" s="481" t="s">
        <v>408</v>
      </c>
      <c r="B1" s="481"/>
      <c r="C1" s="481"/>
      <c r="D1" s="481"/>
      <c r="E1" s="234"/>
      <c r="F1" s="234"/>
      <c r="G1" s="234"/>
      <c r="H1" s="234"/>
      <c r="I1" s="234"/>
      <c r="J1" s="234"/>
      <c r="K1" s="234"/>
      <c r="L1" s="234"/>
      <c r="M1" s="344"/>
    </row>
    <row r="2" spans="1:19" ht="30" customHeight="1" thickBot="1" x14ac:dyDescent="0.25">
      <c r="A2" s="473"/>
      <c r="B2" s="467" t="s">
        <v>0</v>
      </c>
      <c r="C2" s="477" t="s">
        <v>409</v>
      </c>
      <c r="D2" s="476"/>
      <c r="E2" s="477" t="s">
        <v>410</v>
      </c>
      <c r="F2" s="476"/>
      <c r="G2" s="477" t="s">
        <v>411</v>
      </c>
      <c r="H2" s="476"/>
      <c r="I2" s="477" t="s">
        <v>412</v>
      </c>
      <c r="J2" s="476"/>
      <c r="K2" s="477" t="s">
        <v>413</v>
      </c>
      <c r="L2" s="476"/>
      <c r="M2" s="237"/>
    </row>
    <row r="3" spans="1:19" ht="13.5" thickBot="1" x14ac:dyDescent="0.25">
      <c r="A3" s="474"/>
      <c r="B3" s="468"/>
      <c r="C3" s="100" t="s">
        <v>54</v>
      </c>
      <c r="D3" s="236" t="s">
        <v>55</v>
      </c>
      <c r="E3" s="100" t="s">
        <v>54</v>
      </c>
      <c r="F3" s="236" t="s">
        <v>55</v>
      </c>
      <c r="G3" s="100" t="s">
        <v>54</v>
      </c>
      <c r="H3" s="236" t="s">
        <v>55</v>
      </c>
      <c r="I3" s="100" t="s">
        <v>54</v>
      </c>
      <c r="J3" s="236" t="s">
        <v>55</v>
      </c>
      <c r="K3" s="484" t="s">
        <v>54</v>
      </c>
      <c r="L3" s="485" t="s">
        <v>55</v>
      </c>
      <c r="M3" s="237"/>
      <c r="S3" s="191"/>
    </row>
    <row r="4" spans="1:19" ht="14.25" customHeight="1" thickBot="1" x14ac:dyDescent="0.25">
      <c r="A4" s="475"/>
      <c r="B4" s="469"/>
      <c r="C4" s="102">
        <v>42461</v>
      </c>
      <c r="D4" s="174">
        <v>42461</v>
      </c>
      <c r="E4" s="102">
        <v>42552</v>
      </c>
      <c r="F4" s="174">
        <v>42552</v>
      </c>
      <c r="G4" s="102">
        <v>42643</v>
      </c>
      <c r="H4" s="174">
        <v>42643</v>
      </c>
      <c r="I4" s="102">
        <v>42734</v>
      </c>
      <c r="J4" s="174">
        <v>42734</v>
      </c>
      <c r="K4" s="484"/>
      <c r="L4" s="485"/>
      <c r="M4" s="237"/>
    </row>
    <row r="5" spans="1:19" ht="13.5" thickBot="1" x14ac:dyDescent="0.25">
      <c r="A5" s="125">
        <v>1</v>
      </c>
      <c r="B5" s="349" t="s">
        <v>1</v>
      </c>
      <c r="C5" s="106">
        <v>39939</v>
      </c>
      <c r="D5" s="368">
        <v>3480</v>
      </c>
      <c r="E5" s="367">
        <v>41160</v>
      </c>
      <c r="F5" s="366">
        <v>3588</v>
      </c>
      <c r="G5" s="367">
        <v>42339</v>
      </c>
      <c r="H5" s="364">
        <v>3703</v>
      </c>
      <c r="I5" s="239">
        <v>43385</v>
      </c>
      <c r="J5" s="364">
        <v>3813</v>
      </c>
      <c r="K5" s="239">
        <f>$I5-'Año 2015'!$I5</f>
        <v>4507</v>
      </c>
      <c r="L5" s="240">
        <f>$J5-'Año 2015'!$J5</f>
        <v>403</v>
      </c>
      <c r="M5" s="346"/>
      <c r="N5" s="347"/>
      <c r="O5" s="458" t="s">
        <v>67</v>
      </c>
      <c r="P5" s="459"/>
    </row>
    <row r="6" spans="1:19" x14ac:dyDescent="0.2">
      <c r="A6" s="125">
        <v>2</v>
      </c>
      <c r="B6" s="350" t="s">
        <v>2</v>
      </c>
      <c r="C6" s="110">
        <v>74172</v>
      </c>
      <c r="D6" s="246">
        <v>3936</v>
      </c>
      <c r="E6" s="110">
        <v>75845</v>
      </c>
      <c r="F6" s="112">
        <v>4049</v>
      </c>
      <c r="G6" s="110">
        <v>77421</v>
      </c>
      <c r="H6" s="246">
        <v>4154</v>
      </c>
      <c r="I6" s="203">
        <v>78760</v>
      </c>
      <c r="J6" s="246">
        <v>4250</v>
      </c>
      <c r="K6" s="203">
        <f>$I6-'Año 2015'!$I6</f>
        <v>6271</v>
      </c>
      <c r="L6" s="201">
        <f>$J6-'Año 2015'!$J6</f>
        <v>411</v>
      </c>
      <c r="M6" s="346"/>
      <c r="N6" s="347"/>
    </row>
    <row r="7" spans="1:19" x14ac:dyDescent="0.2">
      <c r="A7" s="125">
        <v>3</v>
      </c>
      <c r="B7" s="350" t="s">
        <v>3</v>
      </c>
      <c r="C7" s="209">
        <v>3037937</v>
      </c>
      <c r="D7" s="111">
        <v>14739</v>
      </c>
      <c r="E7" s="110">
        <v>3228000</v>
      </c>
      <c r="F7" s="112">
        <v>15162</v>
      </c>
      <c r="G7" s="110">
        <v>3391019</v>
      </c>
      <c r="H7" s="246">
        <v>15566</v>
      </c>
      <c r="I7" s="203">
        <v>3522843</v>
      </c>
      <c r="J7" s="246">
        <v>15920</v>
      </c>
      <c r="K7" s="203">
        <f>$I7-'Año 2015'!$I7</f>
        <v>645507</v>
      </c>
      <c r="L7" s="201">
        <f>$J7-'Año 2015'!$J7</f>
        <v>1543</v>
      </c>
      <c r="M7" s="346"/>
      <c r="N7" s="347"/>
    </row>
    <row r="8" spans="1:19" x14ac:dyDescent="0.2">
      <c r="A8" s="125">
        <v>4</v>
      </c>
      <c r="B8" s="350" t="s">
        <v>4</v>
      </c>
      <c r="C8" s="209">
        <v>157720</v>
      </c>
      <c r="D8" s="111">
        <v>9398</v>
      </c>
      <c r="E8" s="110">
        <v>162300</v>
      </c>
      <c r="F8" s="112">
        <v>9785</v>
      </c>
      <c r="G8" s="110">
        <v>166673</v>
      </c>
      <c r="H8" s="246">
        <v>10184</v>
      </c>
      <c r="I8" s="203">
        <v>170917</v>
      </c>
      <c r="J8" s="246">
        <v>10570</v>
      </c>
      <c r="K8" s="203">
        <f>$I8-'Año 2015'!$I8</f>
        <v>17670</v>
      </c>
      <c r="L8" s="201">
        <f>$J8-'Año 2015'!$J8</f>
        <v>1554</v>
      </c>
      <c r="M8" s="346"/>
      <c r="N8" s="347"/>
    </row>
    <row r="9" spans="1:19" x14ac:dyDescent="0.2">
      <c r="A9" s="125">
        <v>5</v>
      </c>
      <c r="B9" s="350" t="s">
        <v>5</v>
      </c>
      <c r="C9" s="209">
        <v>870326</v>
      </c>
      <c r="D9" s="111">
        <v>10931</v>
      </c>
      <c r="E9" s="110">
        <v>894045</v>
      </c>
      <c r="F9" s="112">
        <v>11272</v>
      </c>
      <c r="G9" s="110">
        <v>917606</v>
      </c>
      <c r="H9" s="246">
        <v>11649</v>
      </c>
      <c r="I9" s="203">
        <v>936859</v>
      </c>
      <c r="J9" s="246">
        <v>11974</v>
      </c>
      <c r="K9" s="203">
        <f>$I9-'Año 2015'!$I9</f>
        <v>89730</v>
      </c>
      <c r="L9" s="201">
        <f>$J9-'Año 2015'!$J9</f>
        <v>1324</v>
      </c>
      <c r="M9" s="346"/>
      <c r="N9" s="347"/>
    </row>
    <row r="10" spans="1:19" x14ac:dyDescent="0.2">
      <c r="A10" s="125">
        <v>6</v>
      </c>
      <c r="B10" s="350" t="s">
        <v>6</v>
      </c>
      <c r="C10" s="209">
        <v>10520</v>
      </c>
      <c r="D10" s="111">
        <v>6807</v>
      </c>
      <c r="E10" s="110">
        <v>10742</v>
      </c>
      <c r="F10" s="112">
        <v>6910</v>
      </c>
      <c r="G10" s="110">
        <v>10966</v>
      </c>
      <c r="H10" s="246">
        <v>7025</v>
      </c>
      <c r="I10" s="203">
        <v>11164</v>
      </c>
      <c r="J10" s="246">
        <v>7106</v>
      </c>
      <c r="K10" s="203">
        <f>$I10-'Año 2015'!$I10</f>
        <v>863</v>
      </c>
      <c r="L10" s="201">
        <f>$J10-'Año 2015'!$J10</f>
        <v>387</v>
      </c>
      <c r="M10" s="346"/>
      <c r="N10" s="347"/>
    </row>
    <row r="11" spans="1:19" x14ac:dyDescent="0.2">
      <c r="A11" s="125">
        <v>7</v>
      </c>
      <c r="B11" s="350" t="s">
        <v>7</v>
      </c>
      <c r="C11" s="209">
        <v>1182046</v>
      </c>
      <c r="D11" s="111">
        <v>106529</v>
      </c>
      <c r="E11" s="110">
        <v>1211423</v>
      </c>
      <c r="F11" s="112">
        <v>109159</v>
      </c>
      <c r="G11" s="110">
        <v>1240435</v>
      </c>
      <c r="H11" s="246">
        <v>111731</v>
      </c>
      <c r="I11" s="203">
        <v>1260364</v>
      </c>
      <c r="J11" s="246">
        <v>113933</v>
      </c>
      <c r="K11" s="203">
        <f>$I11-'Año 2015'!$I11</f>
        <v>103529</v>
      </c>
      <c r="L11" s="201">
        <f>$J11-'Año 2015'!$J11</f>
        <v>9971</v>
      </c>
      <c r="M11" s="346"/>
      <c r="N11" s="347"/>
    </row>
    <row r="12" spans="1:19" x14ac:dyDescent="0.2">
      <c r="A12" s="125">
        <v>8</v>
      </c>
      <c r="B12" s="350" t="s">
        <v>8</v>
      </c>
      <c r="C12" s="209">
        <v>113334</v>
      </c>
      <c r="D12" s="111">
        <v>25194</v>
      </c>
      <c r="E12" s="110">
        <v>116639</v>
      </c>
      <c r="F12" s="112">
        <v>25987</v>
      </c>
      <c r="G12" s="110">
        <v>120079</v>
      </c>
      <c r="H12" s="246">
        <v>26748</v>
      </c>
      <c r="I12" s="203">
        <v>123369</v>
      </c>
      <c r="J12" s="246">
        <v>27585</v>
      </c>
      <c r="K12" s="203">
        <f>$I12-'Año 2015'!$I12</f>
        <v>13131</v>
      </c>
      <c r="L12" s="201">
        <f>$J12-'Año 2015'!$J12</f>
        <v>3085</v>
      </c>
      <c r="M12" s="346"/>
      <c r="N12" s="347"/>
    </row>
    <row r="13" spans="1:19" x14ac:dyDescent="0.2">
      <c r="A13" s="125">
        <v>9</v>
      </c>
      <c r="B13" s="350" t="s">
        <v>9</v>
      </c>
      <c r="C13" s="209">
        <v>8834</v>
      </c>
      <c r="D13" s="111">
        <v>343</v>
      </c>
      <c r="E13" s="110">
        <v>9033</v>
      </c>
      <c r="F13" s="112">
        <v>349</v>
      </c>
      <c r="G13" s="110">
        <v>9244</v>
      </c>
      <c r="H13" s="246">
        <v>362</v>
      </c>
      <c r="I13" s="203">
        <v>9427</v>
      </c>
      <c r="J13" s="246">
        <v>371</v>
      </c>
      <c r="K13" s="203">
        <f>$I13-'Año 2015'!$I13</f>
        <v>818</v>
      </c>
      <c r="L13" s="201">
        <f>$J13-'Año 2015'!$J13</f>
        <v>35</v>
      </c>
      <c r="M13" s="346"/>
      <c r="N13" s="347"/>
    </row>
    <row r="14" spans="1:19" x14ac:dyDescent="0.2">
      <c r="A14" s="125">
        <v>10</v>
      </c>
      <c r="B14" s="350" t="s">
        <v>10</v>
      </c>
      <c r="C14" s="209">
        <v>6817</v>
      </c>
      <c r="D14" s="111">
        <v>1589</v>
      </c>
      <c r="E14" s="110">
        <v>7009</v>
      </c>
      <c r="F14" s="112">
        <v>1632</v>
      </c>
      <c r="G14" s="110">
        <v>7204</v>
      </c>
      <c r="H14" s="246">
        <v>1662</v>
      </c>
      <c r="I14" s="203">
        <v>7380</v>
      </c>
      <c r="J14" s="246">
        <v>1701</v>
      </c>
      <c r="K14" s="203">
        <f>$I14-'Año 2015'!$I14</f>
        <v>740</v>
      </c>
      <c r="L14" s="201">
        <f>$J14-'Año 2015'!$J14</f>
        <v>145</v>
      </c>
      <c r="M14" s="346"/>
      <c r="N14" s="347"/>
    </row>
    <row r="15" spans="1:19" x14ac:dyDescent="0.2">
      <c r="A15" s="125">
        <v>11</v>
      </c>
      <c r="B15" s="350" t="s">
        <v>11</v>
      </c>
      <c r="C15" s="209">
        <v>599537</v>
      </c>
      <c r="D15" s="111">
        <v>21053</v>
      </c>
      <c r="E15" s="110">
        <v>616235</v>
      </c>
      <c r="F15" s="112">
        <v>21660</v>
      </c>
      <c r="G15" s="110">
        <v>632183</v>
      </c>
      <c r="H15" s="246">
        <v>22211</v>
      </c>
      <c r="I15" s="203">
        <v>646554</v>
      </c>
      <c r="J15" s="246">
        <v>22727</v>
      </c>
      <c r="K15" s="203">
        <f>$I15-'Año 2015'!$I15</f>
        <v>63351</v>
      </c>
      <c r="L15" s="201">
        <f>$J15-'Año 2015'!$J15</f>
        <v>2254</v>
      </c>
      <c r="M15" s="346"/>
      <c r="N15" s="347"/>
    </row>
    <row r="16" spans="1:19" ht="15" x14ac:dyDescent="0.2">
      <c r="A16" s="125">
        <v>12</v>
      </c>
      <c r="B16" s="350" t="s">
        <v>12</v>
      </c>
      <c r="C16" s="209">
        <v>24433</v>
      </c>
      <c r="D16" s="111">
        <v>1835</v>
      </c>
      <c r="E16" s="110">
        <v>25238</v>
      </c>
      <c r="F16" s="112">
        <v>1896</v>
      </c>
      <c r="G16" s="110">
        <v>26031</v>
      </c>
      <c r="H16" s="246">
        <v>1978</v>
      </c>
      <c r="I16" s="203">
        <v>26681</v>
      </c>
      <c r="J16" s="246">
        <v>2054</v>
      </c>
      <c r="K16" s="203">
        <f>$I16-'Año 2015'!$I16</f>
        <v>3026</v>
      </c>
      <c r="L16" s="201">
        <f>$J16-'Año 2015'!$J16</f>
        <v>289</v>
      </c>
      <c r="M16" s="346"/>
      <c r="N16" s="347"/>
      <c r="P16" s="457"/>
      <c r="Q16" s="457"/>
    </row>
    <row r="17" spans="1:14" x14ac:dyDescent="0.2">
      <c r="A17" s="125">
        <v>13</v>
      </c>
      <c r="B17" s="350" t="s">
        <v>13</v>
      </c>
      <c r="C17" s="209">
        <v>4103</v>
      </c>
      <c r="D17" s="111">
        <v>517</v>
      </c>
      <c r="E17" s="110">
        <v>4185</v>
      </c>
      <c r="F17" s="112">
        <v>545</v>
      </c>
      <c r="G17" s="110">
        <v>4287</v>
      </c>
      <c r="H17" s="246">
        <v>564</v>
      </c>
      <c r="I17" s="203">
        <v>4374</v>
      </c>
      <c r="J17" s="246">
        <v>578</v>
      </c>
      <c r="K17" s="203">
        <f>$I17-'Año 2015'!$I17</f>
        <v>375</v>
      </c>
      <c r="L17" s="201">
        <f>$J17-'Año 2015'!$J17</f>
        <v>77</v>
      </c>
      <c r="M17" s="346"/>
      <c r="N17" s="347"/>
    </row>
    <row r="18" spans="1:14" x14ac:dyDescent="0.2">
      <c r="A18" s="125">
        <v>14</v>
      </c>
      <c r="B18" s="350" t="s">
        <v>14</v>
      </c>
      <c r="C18" s="209">
        <v>11677</v>
      </c>
      <c r="D18" s="111">
        <v>1337</v>
      </c>
      <c r="E18" s="110">
        <v>11937</v>
      </c>
      <c r="F18" s="112">
        <v>1369</v>
      </c>
      <c r="G18" s="110">
        <v>12184</v>
      </c>
      <c r="H18" s="246">
        <v>1408</v>
      </c>
      <c r="I18" s="203">
        <v>12390</v>
      </c>
      <c r="J18" s="246">
        <v>1450</v>
      </c>
      <c r="K18" s="203">
        <f>$I18-'Año 2015'!$I18</f>
        <v>985</v>
      </c>
      <c r="L18" s="201">
        <f>$J18-'Año 2015'!$J18</f>
        <v>145</v>
      </c>
      <c r="M18" s="346"/>
      <c r="N18" s="347"/>
    </row>
    <row r="19" spans="1:14" x14ac:dyDescent="0.2">
      <c r="A19" s="125">
        <v>15</v>
      </c>
      <c r="B19" s="350" t="s">
        <v>15</v>
      </c>
      <c r="C19" s="209">
        <v>27774</v>
      </c>
      <c r="D19" s="111">
        <v>2726</v>
      </c>
      <c r="E19" s="110">
        <v>28480</v>
      </c>
      <c r="F19" s="112">
        <v>2789</v>
      </c>
      <c r="G19" s="110">
        <v>29222</v>
      </c>
      <c r="H19" s="246">
        <v>2874</v>
      </c>
      <c r="I19" s="203">
        <v>29754</v>
      </c>
      <c r="J19" s="246">
        <v>2953</v>
      </c>
      <c r="K19" s="203">
        <f>$I19-'Año 2015'!$I19</f>
        <v>2622</v>
      </c>
      <c r="L19" s="201">
        <f>$J19-'Año 2015'!$J19</f>
        <v>300</v>
      </c>
      <c r="M19" s="346"/>
      <c r="N19" s="347"/>
    </row>
    <row r="20" spans="1:14" x14ac:dyDescent="0.2">
      <c r="A20" s="125">
        <v>16</v>
      </c>
      <c r="B20" s="350" t="s">
        <v>16</v>
      </c>
      <c r="C20" s="209">
        <v>16850</v>
      </c>
      <c r="D20" s="111">
        <v>2870</v>
      </c>
      <c r="E20" s="110">
        <v>17144</v>
      </c>
      <c r="F20" s="112">
        <v>2948</v>
      </c>
      <c r="G20" s="110">
        <v>17472</v>
      </c>
      <c r="H20" s="246">
        <v>3039</v>
      </c>
      <c r="I20" s="203">
        <v>17714</v>
      </c>
      <c r="J20" s="246">
        <v>3113</v>
      </c>
      <c r="K20" s="203">
        <f>$I20-'Año 2015'!$I20</f>
        <v>1194</v>
      </c>
      <c r="L20" s="201">
        <f>$J20-'Año 2015'!$J20</f>
        <v>308</v>
      </c>
      <c r="M20" s="346"/>
      <c r="N20" s="347"/>
    </row>
    <row r="21" spans="1:14" x14ac:dyDescent="0.2">
      <c r="A21" s="125">
        <v>17</v>
      </c>
      <c r="B21" s="350" t="s">
        <v>17</v>
      </c>
      <c r="C21" s="209">
        <v>18306</v>
      </c>
      <c r="D21" s="111">
        <v>3151</v>
      </c>
      <c r="E21" s="110">
        <v>18917</v>
      </c>
      <c r="F21" s="112">
        <v>3244</v>
      </c>
      <c r="G21" s="110">
        <v>19489</v>
      </c>
      <c r="H21" s="246">
        <v>3343</v>
      </c>
      <c r="I21" s="203">
        <v>19943</v>
      </c>
      <c r="J21" s="246">
        <v>3423</v>
      </c>
      <c r="K21" s="203">
        <f>$I21-'Año 2015'!$I21</f>
        <v>2140</v>
      </c>
      <c r="L21" s="201">
        <f>$J21-'Año 2015'!$J21</f>
        <v>365</v>
      </c>
      <c r="M21" s="346"/>
      <c r="N21" s="347"/>
    </row>
    <row r="22" spans="1:14" s="150" customFormat="1" x14ac:dyDescent="0.2">
      <c r="A22" s="125">
        <v>18</v>
      </c>
      <c r="B22" s="350" t="s">
        <v>18</v>
      </c>
      <c r="C22" s="209">
        <v>129604</v>
      </c>
      <c r="D22" s="111">
        <v>8008</v>
      </c>
      <c r="E22" s="110">
        <v>145469</v>
      </c>
      <c r="F22" s="112">
        <v>8375</v>
      </c>
      <c r="G22" s="110">
        <v>163046</v>
      </c>
      <c r="H22" s="246">
        <v>8719</v>
      </c>
      <c r="I22" s="110">
        <v>177104</v>
      </c>
      <c r="J22" s="246">
        <v>9059</v>
      </c>
      <c r="K22" s="110">
        <f>$I22-'Año 2015'!$I22</f>
        <v>60004</v>
      </c>
      <c r="L22" s="112">
        <f>$J22-'Año 2015'!$J22</f>
        <v>1424</v>
      </c>
      <c r="M22" s="346"/>
      <c r="N22" s="347"/>
    </row>
    <row r="23" spans="1:14" x14ac:dyDescent="0.2">
      <c r="A23" s="125">
        <v>19</v>
      </c>
      <c r="B23" s="350" t="s">
        <v>19</v>
      </c>
      <c r="C23" s="209">
        <v>3293555</v>
      </c>
      <c r="D23" s="111">
        <v>120272</v>
      </c>
      <c r="E23" s="110">
        <v>3375132</v>
      </c>
      <c r="F23" s="112">
        <v>128679</v>
      </c>
      <c r="G23" s="110">
        <v>3473082</v>
      </c>
      <c r="H23" s="246">
        <v>137248</v>
      </c>
      <c r="I23" s="203">
        <v>3510661</v>
      </c>
      <c r="J23" s="246">
        <v>140959</v>
      </c>
      <c r="K23" s="203">
        <f>$I23-'Año 2015'!$I23</f>
        <v>243863</v>
      </c>
      <c r="L23" s="201">
        <f>$J23-'Año 2015'!$J23</f>
        <v>23383</v>
      </c>
      <c r="M23" s="346"/>
      <c r="N23" s="347"/>
    </row>
    <row r="24" spans="1:14" x14ac:dyDescent="0.2">
      <c r="A24" s="125">
        <v>20</v>
      </c>
      <c r="B24" s="350" t="s">
        <v>20</v>
      </c>
      <c r="C24" s="209">
        <v>260305</v>
      </c>
      <c r="D24" s="111">
        <v>1029</v>
      </c>
      <c r="E24" s="110">
        <v>268624</v>
      </c>
      <c r="F24" s="112">
        <v>1083</v>
      </c>
      <c r="G24" s="110">
        <v>283085</v>
      </c>
      <c r="H24" s="246">
        <v>1192</v>
      </c>
      <c r="I24" s="203">
        <v>289086</v>
      </c>
      <c r="J24" s="246">
        <v>1242</v>
      </c>
      <c r="K24" s="203">
        <f>$I24-'Año 2015'!$I24</f>
        <v>33099</v>
      </c>
      <c r="L24" s="201">
        <f>$J24-'Año 2015'!$J24</f>
        <v>235</v>
      </c>
      <c r="M24" s="346"/>
      <c r="N24" s="347"/>
    </row>
    <row r="25" spans="1:14" x14ac:dyDescent="0.2">
      <c r="A25" s="125">
        <v>21</v>
      </c>
      <c r="B25" s="350" t="s">
        <v>21</v>
      </c>
      <c r="C25" s="209">
        <v>2708856</v>
      </c>
      <c r="D25" s="111">
        <v>221944</v>
      </c>
      <c r="E25" s="110">
        <v>2750700</v>
      </c>
      <c r="F25" s="112">
        <v>227172</v>
      </c>
      <c r="G25" s="110">
        <v>2793826</v>
      </c>
      <c r="H25" s="246">
        <v>232879</v>
      </c>
      <c r="I25" s="203">
        <v>2818834</v>
      </c>
      <c r="J25" s="246">
        <v>237786</v>
      </c>
      <c r="K25" s="203">
        <f>$I25-'Año 2015'!$I25</f>
        <v>137903</v>
      </c>
      <c r="L25" s="201">
        <f>$J25-'Año 2015'!$J25</f>
        <v>20137</v>
      </c>
      <c r="M25" s="346"/>
      <c r="N25" s="347"/>
    </row>
    <row r="26" spans="1:14" x14ac:dyDescent="0.2">
      <c r="A26" s="125">
        <v>22</v>
      </c>
      <c r="B26" s="350" t="s">
        <v>22</v>
      </c>
      <c r="C26" s="209">
        <v>12893</v>
      </c>
      <c r="D26" s="111">
        <v>2348</v>
      </c>
      <c r="E26" s="110">
        <v>13585</v>
      </c>
      <c r="F26" s="112">
        <v>2406</v>
      </c>
      <c r="G26" s="110">
        <v>14356</v>
      </c>
      <c r="H26" s="246">
        <v>2503</v>
      </c>
      <c r="I26" s="203">
        <v>14938</v>
      </c>
      <c r="J26" s="246">
        <v>2602</v>
      </c>
      <c r="K26" s="203">
        <f>$I26-'Año 2015'!$I26</f>
        <v>2653</v>
      </c>
      <c r="L26" s="201">
        <f>$J26-'Año 2015'!$J26</f>
        <v>346</v>
      </c>
      <c r="M26" s="346"/>
      <c r="N26" s="347"/>
    </row>
    <row r="27" spans="1:14" x14ac:dyDescent="0.2">
      <c r="A27" s="125">
        <v>23</v>
      </c>
      <c r="B27" s="350" t="s">
        <v>23</v>
      </c>
      <c r="C27" s="209">
        <v>994613</v>
      </c>
      <c r="D27" s="111">
        <v>138759</v>
      </c>
      <c r="E27" s="110">
        <v>1031069</v>
      </c>
      <c r="F27" s="112">
        <v>143140</v>
      </c>
      <c r="G27" s="110">
        <v>1061035</v>
      </c>
      <c r="H27" s="246">
        <v>147543</v>
      </c>
      <c r="I27" s="203">
        <v>1085239</v>
      </c>
      <c r="J27" s="246">
        <v>150981</v>
      </c>
      <c r="K27" s="203">
        <f>$I27-'Año 2015'!$I27</f>
        <v>116215</v>
      </c>
      <c r="L27" s="201">
        <f>$J27-'Año 2015'!$J27</f>
        <v>16957</v>
      </c>
      <c r="M27" s="346"/>
      <c r="N27" s="347"/>
    </row>
    <row r="28" spans="1:14" x14ac:dyDescent="0.2">
      <c r="A28" s="125">
        <v>24</v>
      </c>
      <c r="B28" s="350" t="s">
        <v>414</v>
      </c>
      <c r="C28" s="209">
        <v>210208</v>
      </c>
      <c r="D28" s="111">
        <v>6265</v>
      </c>
      <c r="E28" s="110">
        <v>214339</v>
      </c>
      <c r="F28" s="112">
        <v>6468</v>
      </c>
      <c r="G28" s="110">
        <v>200962</v>
      </c>
      <c r="H28" s="246">
        <v>6673</v>
      </c>
      <c r="I28" s="203">
        <v>204220</v>
      </c>
      <c r="J28" s="246">
        <v>6841</v>
      </c>
      <c r="K28" s="203">
        <f>$I28-'Año 2015'!$I28</f>
        <v>-1739</v>
      </c>
      <c r="L28" s="244">
        <f>$J28-'Año 2015'!$J28</f>
        <v>789</v>
      </c>
      <c r="M28" s="346"/>
      <c r="N28" s="347"/>
    </row>
    <row r="29" spans="1:14" x14ac:dyDescent="0.2">
      <c r="A29" s="125">
        <v>25</v>
      </c>
      <c r="B29" s="350" t="s">
        <v>25</v>
      </c>
      <c r="C29" s="209">
        <v>53337</v>
      </c>
      <c r="D29" s="111">
        <v>5665</v>
      </c>
      <c r="E29" s="110">
        <v>54923</v>
      </c>
      <c r="F29" s="112">
        <v>5835</v>
      </c>
      <c r="G29" s="110">
        <v>56514</v>
      </c>
      <c r="H29" s="246">
        <v>6031</v>
      </c>
      <c r="I29" s="203">
        <v>57957</v>
      </c>
      <c r="J29" s="246">
        <v>6209</v>
      </c>
      <c r="K29" s="203">
        <f>$I29-'Año 2015'!$I29</f>
        <v>6285</v>
      </c>
      <c r="L29" s="201">
        <f>$J29-'Año 2015'!$J29</f>
        <v>707</v>
      </c>
      <c r="M29" s="346"/>
      <c r="N29" s="347"/>
    </row>
    <row r="30" spans="1:14" ht="25.5" x14ac:dyDescent="0.2">
      <c r="A30" s="125">
        <v>26</v>
      </c>
      <c r="B30" s="350" t="s">
        <v>170</v>
      </c>
      <c r="C30" s="209">
        <v>200090</v>
      </c>
      <c r="D30" s="111">
        <v>16496</v>
      </c>
      <c r="E30" s="110">
        <v>205697</v>
      </c>
      <c r="F30" s="112">
        <v>17142</v>
      </c>
      <c r="G30" s="110">
        <v>211548</v>
      </c>
      <c r="H30" s="246">
        <v>17770</v>
      </c>
      <c r="I30" s="110">
        <v>216193</v>
      </c>
      <c r="J30" s="246">
        <v>18349</v>
      </c>
      <c r="K30" s="110">
        <f>$I30-'Año 2015'!$I30</f>
        <v>21460</v>
      </c>
      <c r="L30" s="201">
        <f>$J30-'Año 2015'!$J30</f>
        <v>2381</v>
      </c>
      <c r="M30" s="346"/>
      <c r="N30" s="347"/>
    </row>
    <row r="31" spans="1:14" x14ac:dyDescent="0.2">
      <c r="A31" s="125">
        <v>27</v>
      </c>
      <c r="B31" s="350" t="s">
        <v>27</v>
      </c>
      <c r="C31" s="209">
        <v>133856</v>
      </c>
      <c r="D31" s="111">
        <v>1387</v>
      </c>
      <c r="E31" s="110">
        <v>137896</v>
      </c>
      <c r="F31" s="112">
        <v>1432</v>
      </c>
      <c r="G31" s="110">
        <v>141415</v>
      </c>
      <c r="H31" s="246">
        <v>1471</v>
      </c>
      <c r="I31" s="203">
        <v>144234</v>
      </c>
      <c r="J31" s="246">
        <v>1522</v>
      </c>
      <c r="K31" s="203">
        <f>$I31-'Año 2015'!$I31</f>
        <v>14042</v>
      </c>
      <c r="L31" s="201">
        <f>$J31-'Año 2015'!$J31</f>
        <v>179</v>
      </c>
      <c r="M31" s="346"/>
      <c r="N31" s="347"/>
    </row>
    <row r="32" spans="1:14" x14ac:dyDescent="0.2">
      <c r="A32" s="125">
        <v>28</v>
      </c>
      <c r="B32" s="350" t="s">
        <v>28</v>
      </c>
      <c r="C32" s="209">
        <v>37669</v>
      </c>
      <c r="D32" s="111">
        <v>5309</v>
      </c>
      <c r="E32" s="110">
        <v>38725</v>
      </c>
      <c r="F32" s="112">
        <v>5444</v>
      </c>
      <c r="G32" s="110">
        <v>39732</v>
      </c>
      <c r="H32" s="246">
        <v>5597</v>
      </c>
      <c r="I32" s="203">
        <v>40581</v>
      </c>
      <c r="J32" s="246">
        <v>5743</v>
      </c>
      <c r="K32" s="203">
        <f>$I32-'Año 2015'!$I32</f>
        <v>3958</v>
      </c>
      <c r="L32" s="201">
        <f>$J32-'Año 2015'!$J32</f>
        <v>563</v>
      </c>
      <c r="M32" s="346"/>
      <c r="N32" s="347"/>
    </row>
    <row r="33" spans="1:14" x14ac:dyDescent="0.2">
      <c r="A33" s="125">
        <v>29</v>
      </c>
      <c r="B33" s="350" t="s">
        <v>29</v>
      </c>
      <c r="C33" s="209">
        <v>1358713</v>
      </c>
      <c r="D33" s="111">
        <v>15990</v>
      </c>
      <c r="E33" s="110">
        <v>1407821</v>
      </c>
      <c r="F33" s="112">
        <v>17124</v>
      </c>
      <c r="G33" s="110">
        <v>1455283</v>
      </c>
      <c r="H33" s="246">
        <v>18032</v>
      </c>
      <c r="I33" s="203">
        <v>1496288</v>
      </c>
      <c r="J33" s="246">
        <v>19000</v>
      </c>
      <c r="K33" s="203">
        <f>$I33-'Año 2015'!$I33</f>
        <v>184260</v>
      </c>
      <c r="L33" s="201">
        <f>$J33-'Año 2015'!$J33</f>
        <v>3841</v>
      </c>
      <c r="M33" s="346"/>
      <c r="N33" s="347"/>
    </row>
    <row r="34" spans="1:14" x14ac:dyDescent="0.2">
      <c r="A34" s="125">
        <v>30</v>
      </c>
      <c r="B34" s="350" t="s">
        <v>30</v>
      </c>
      <c r="C34" s="209">
        <v>89496</v>
      </c>
      <c r="D34" s="111">
        <v>4956</v>
      </c>
      <c r="E34" s="110">
        <v>91798</v>
      </c>
      <c r="F34" s="112">
        <v>5106</v>
      </c>
      <c r="G34" s="110">
        <v>93953</v>
      </c>
      <c r="H34" s="246">
        <v>5239</v>
      </c>
      <c r="I34" s="203">
        <v>95665</v>
      </c>
      <c r="J34" s="246">
        <v>5389</v>
      </c>
      <c r="K34" s="203">
        <f>$I34-'Año 2015'!$I34</f>
        <v>8423</v>
      </c>
      <c r="L34" s="201">
        <f>$J34-'Año 2015'!$J34</f>
        <v>582</v>
      </c>
      <c r="M34" s="346"/>
      <c r="N34" s="347"/>
    </row>
    <row r="35" spans="1:14" x14ac:dyDescent="0.2">
      <c r="A35" s="125">
        <v>31</v>
      </c>
      <c r="B35" s="350" t="s">
        <v>31</v>
      </c>
      <c r="C35" s="209">
        <v>267081</v>
      </c>
      <c r="D35" s="111">
        <v>5284</v>
      </c>
      <c r="E35" s="110">
        <v>274073</v>
      </c>
      <c r="F35" s="112">
        <v>5444</v>
      </c>
      <c r="G35" s="110">
        <v>280891</v>
      </c>
      <c r="H35" s="246">
        <v>5618</v>
      </c>
      <c r="I35" s="203">
        <v>287812</v>
      </c>
      <c r="J35" s="246">
        <v>5765</v>
      </c>
      <c r="K35" s="203">
        <f>$I35-'Año 2015'!$I35</f>
        <v>27559</v>
      </c>
      <c r="L35" s="201">
        <f>$J35-'Año 2015'!$J35</f>
        <v>601</v>
      </c>
      <c r="M35" s="346"/>
      <c r="N35" s="347"/>
    </row>
    <row r="36" spans="1:14" x14ac:dyDescent="0.2">
      <c r="A36" s="125">
        <v>32</v>
      </c>
      <c r="B36" s="350" t="s">
        <v>32</v>
      </c>
      <c r="C36" s="209">
        <v>20732</v>
      </c>
      <c r="D36" s="111">
        <v>1811</v>
      </c>
      <c r="E36" s="110">
        <v>21323</v>
      </c>
      <c r="F36" s="112">
        <v>1866</v>
      </c>
      <c r="G36" s="110">
        <v>21856</v>
      </c>
      <c r="H36" s="246">
        <v>1922</v>
      </c>
      <c r="I36" s="203">
        <v>22394</v>
      </c>
      <c r="J36" s="246">
        <v>1971</v>
      </c>
      <c r="K36" s="203">
        <f>$I36-'Año 2015'!$I36</f>
        <v>2349</v>
      </c>
      <c r="L36" s="201">
        <f>$J36-'Año 2015'!$J36</f>
        <v>223</v>
      </c>
      <c r="M36" s="346"/>
      <c r="N36" s="347"/>
    </row>
    <row r="37" spans="1:14" x14ac:dyDescent="0.2">
      <c r="A37" s="125">
        <v>33</v>
      </c>
      <c r="B37" s="350" t="s">
        <v>33</v>
      </c>
      <c r="C37" s="209">
        <v>5243</v>
      </c>
      <c r="D37" s="111">
        <v>355</v>
      </c>
      <c r="E37" s="110">
        <v>5399</v>
      </c>
      <c r="F37" s="112">
        <v>358</v>
      </c>
      <c r="G37" s="110">
        <v>5553</v>
      </c>
      <c r="H37" s="246">
        <v>370</v>
      </c>
      <c r="I37" s="203">
        <v>5682</v>
      </c>
      <c r="J37" s="246">
        <v>378</v>
      </c>
      <c r="K37" s="203">
        <f>$I37-'Año 2015'!$I37</f>
        <v>562</v>
      </c>
      <c r="L37" s="201">
        <f>$J37-'Año 2015'!$J37</f>
        <v>42</v>
      </c>
      <c r="M37" s="346"/>
      <c r="N37" s="347"/>
    </row>
    <row r="38" spans="1:14" ht="15.75" customHeight="1" x14ac:dyDescent="0.2">
      <c r="A38" s="125">
        <v>34</v>
      </c>
      <c r="B38" s="350" t="s">
        <v>34</v>
      </c>
      <c r="C38" s="209">
        <v>1040229</v>
      </c>
      <c r="D38" s="111">
        <v>215265</v>
      </c>
      <c r="E38" s="110">
        <v>1054955</v>
      </c>
      <c r="F38" s="112">
        <v>221094</v>
      </c>
      <c r="G38" s="110">
        <v>1067854</v>
      </c>
      <c r="H38" s="246">
        <v>226728</v>
      </c>
      <c r="I38" s="203">
        <v>1077127</v>
      </c>
      <c r="J38" s="246">
        <v>231673</v>
      </c>
      <c r="K38" s="203">
        <f>$I38-'Año 2015'!$I38</f>
        <v>50373</v>
      </c>
      <c r="L38" s="201">
        <f>$J38-'Año 2015'!$J38</f>
        <v>21157</v>
      </c>
      <c r="M38" s="346"/>
      <c r="N38" s="347"/>
    </row>
    <row r="39" spans="1:14" ht="25.5" customHeight="1" x14ac:dyDescent="0.2">
      <c r="A39" s="125">
        <v>35</v>
      </c>
      <c r="B39" s="350" t="s">
        <v>35</v>
      </c>
      <c r="C39" s="209">
        <v>64195</v>
      </c>
      <c r="D39" s="111">
        <v>6558</v>
      </c>
      <c r="E39" s="110">
        <v>67688</v>
      </c>
      <c r="F39" s="112">
        <v>7162</v>
      </c>
      <c r="G39" s="110">
        <v>70757</v>
      </c>
      <c r="H39" s="246">
        <v>7799</v>
      </c>
      <c r="I39" s="110">
        <v>73180</v>
      </c>
      <c r="J39" s="246">
        <v>8321</v>
      </c>
      <c r="K39" s="110">
        <f>$I39-'Año 2015'!$I39</f>
        <v>12152</v>
      </c>
      <c r="L39" s="112">
        <f>$J39-'Año 2015'!$J39</f>
        <v>2202</v>
      </c>
      <c r="M39" s="346"/>
      <c r="N39" s="347"/>
    </row>
    <row r="40" spans="1:14" x14ac:dyDescent="0.2">
      <c r="A40" s="125">
        <v>36</v>
      </c>
      <c r="B40" s="350" t="s">
        <v>36</v>
      </c>
      <c r="C40" s="209">
        <v>465763</v>
      </c>
      <c r="D40" s="111">
        <v>1824</v>
      </c>
      <c r="E40" s="110">
        <v>479903</v>
      </c>
      <c r="F40" s="112">
        <v>1916</v>
      </c>
      <c r="G40" s="110">
        <v>494494</v>
      </c>
      <c r="H40" s="246">
        <v>1999</v>
      </c>
      <c r="I40" s="203">
        <v>506979</v>
      </c>
      <c r="J40" s="246">
        <v>2079</v>
      </c>
      <c r="K40" s="203">
        <f>$I40-'Año 2015'!$I40</f>
        <v>56351</v>
      </c>
      <c r="L40" s="201">
        <f>$J40-'Año 2015'!$J40</f>
        <v>336</v>
      </c>
      <c r="M40" s="346"/>
      <c r="N40" s="347"/>
    </row>
    <row r="41" spans="1:14" ht="12.75" customHeight="1" x14ac:dyDescent="0.2">
      <c r="A41" s="125">
        <v>37</v>
      </c>
      <c r="B41" s="350" t="s">
        <v>37</v>
      </c>
      <c r="C41" s="209">
        <v>205643</v>
      </c>
      <c r="D41" s="111">
        <v>8397</v>
      </c>
      <c r="E41" s="110">
        <v>212534</v>
      </c>
      <c r="F41" s="112">
        <v>8704</v>
      </c>
      <c r="G41" s="110">
        <v>220023</v>
      </c>
      <c r="H41" s="246">
        <v>9057</v>
      </c>
      <c r="I41" s="110">
        <v>226375</v>
      </c>
      <c r="J41" s="246">
        <v>9347</v>
      </c>
      <c r="K41" s="110">
        <f>$I41-'Año 2015'!$I41</f>
        <v>27749</v>
      </c>
      <c r="L41" s="112">
        <f>$J41-'Año 2015'!$J41</f>
        <v>1225</v>
      </c>
      <c r="M41" s="346"/>
      <c r="N41" s="347"/>
    </row>
    <row r="42" spans="1:14" s="150" customFormat="1" ht="25.5" x14ac:dyDescent="0.2">
      <c r="A42" s="125">
        <v>38</v>
      </c>
      <c r="B42" s="350" t="s">
        <v>38</v>
      </c>
      <c r="C42" s="209">
        <v>208781</v>
      </c>
      <c r="D42" s="111">
        <v>8206</v>
      </c>
      <c r="E42" s="110">
        <v>213843</v>
      </c>
      <c r="F42" s="112">
        <v>8519</v>
      </c>
      <c r="G42" s="110">
        <v>219418</v>
      </c>
      <c r="H42" s="246">
        <v>8844</v>
      </c>
      <c r="I42" s="110">
        <v>223060</v>
      </c>
      <c r="J42" s="246">
        <v>9105</v>
      </c>
      <c r="K42" s="110">
        <f>$I42-'Año 2015'!$I42</f>
        <v>18291</v>
      </c>
      <c r="L42" s="112">
        <f>$J42-'Año 2015'!$J42</f>
        <v>1089</v>
      </c>
      <c r="M42" s="346"/>
      <c r="N42" s="347"/>
    </row>
    <row r="43" spans="1:14" x14ac:dyDescent="0.2">
      <c r="A43" s="125">
        <v>39</v>
      </c>
      <c r="B43" s="350" t="s">
        <v>39</v>
      </c>
      <c r="C43" s="209">
        <v>266377</v>
      </c>
      <c r="D43" s="111">
        <v>45827</v>
      </c>
      <c r="E43" s="110">
        <v>274511</v>
      </c>
      <c r="F43" s="112">
        <v>48484</v>
      </c>
      <c r="G43" s="110">
        <v>284190</v>
      </c>
      <c r="H43" s="246">
        <v>51217</v>
      </c>
      <c r="I43" s="203">
        <v>290185</v>
      </c>
      <c r="J43" s="246">
        <v>53351</v>
      </c>
      <c r="K43" s="203">
        <f>$I43-'Año 2015'!$I43</f>
        <v>29329</v>
      </c>
      <c r="L43" s="201">
        <f>$J43-'Año 2015'!$J43</f>
        <v>9015</v>
      </c>
      <c r="M43" s="346"/>
      <c r="N43" s="347"/>
    </row>
    <row r="44" spans="1:14" x14ac:dyDescent="0.2">
      <c r="A44" s="125">
        <v>40</v>
      </c>
      <c r="B44" s="350" t="s">
        <v>40</v>
      </c>
      <c r="C44" s="209">
        <v>25373</v>
      </c>
      <c r="D44" s="111">
        <v>2817</v>
      </c>
      <c r="E44" s="110">
        <v>25968</v>
      </c>
      <c r="F44" s="112">
        <v>2927</v>
      </c>
      <c r="G44" s="110">
        <v>26574</v>
      </c>
      <c r="H44" s="246">
        <v>3021</v>
      </c>
      <c r="I44" s="203">
        <v>27152</v>
      </c>
      <c r="J44" s="246">
        <v>3094</v>
      </c>
      <c r="K44" s="203">
        <f>$I44-'Año 2015'!$I44</f>
        <v>2413</v>
      </c>
      <c r="L44" s="201">
        <f>$J44-'Año 2015'!$J44</f>
        <v>369</v>
      </c>
      <c r="M44" s="346"/>
      <c r="N44" s="347"/>
    </row>
    <row r="45" spans="1:14" ht="25.5" x14ac:dyDescent="0.2">
      <c r="A45" s="125">
        <v>41</v>
      </c>
      <c r="B45" s="350" t="s">
        <v>41</v>
      </c>
      <c r="C45" s="209">
        <v>494691</v>
      </c>
      <c r="D45" s="111">
        <v>17323</v>
      </c>
      <c r="E45" s="110">
        <v>511268</v>
      </c>
      <c r="F45" s="112">
        <v>18135</v>
      </c>
      <c r="G45" s="110">
        <v>527448</v>
      </c>
      <c r="H45" s="246">
        <v>18943</v>
      </c>
      <c r="I45" s="110">
        <v>540041</v>
      </c>
      <c r="J45" s="246">
        <v>19674</v>
      </c>
      <c r="K45" s="110">
        <f>$I45-'Año 2015'!$I45</f>
        <v>61604</v>
      </c>
      <c r="L45" s="112">
        <f>$J45-'Año 2015'!$J45</f>
        <v>3115</v>
      </c>
      <c r="M45" s="346"/>
      <c r="N45" s="347"/>
    </row>
    <row r="46" spans="1:14" ht="25.5" x14ac:dyDescent="0.2">
      <c r="A46" s="125">
        <v>42</v>
      </c>
      <c r="B46" s="350" t="s">
        <v>42</v>
      </c>
      <c r="C46" s="209">
        <v>6383</v>
      </c>
      <c r="D46" s="111">
        <v>754</v>
      </c>
      <c r="E46" s="110">
        <v>6525</v>
      </c>
      <c r="F46" s="112">
        <v>773</v>
      </c>
      <c r="G46" s="110">
        <v>6697</v>
      </c>
      <c r="H46" s="246">
        <v>791</v>
      </c>
      <c r="I46" s="110">
        <v>6865</v>
      </c>
      <c r="J46" s="246">
        <v>813</v>
      </c>
      <c r="K46" s="110">
        <f>$I46-'Año 2015'!$I46</f>
        <v>636</v>
      </c>
      <c r="L46" s="112">
        <f>$J46-'Año 2015'!$J46</f>
        <v>90</v>
      </c>
      <c r="M46" s="346"/>
      <c r="N46" s="347"/>
    </row>
    <row r="47" spans="1:14" ht="25.5" x14ac:dyDescent="0.2">
      <c r="A47" s="125">
        <v>43</v>
      </c>
      <c r="B47" s="350" t="s">
        <v>169</v>
      </c>
      <c r="C47" s="209">
        <v>10553</v>
      </c>
      <c r="D47" s="111">
        <v>1846</v>
      </c>
      <c r="E47" s="110">
        <v>10944</v>
      </c>
      <c r="F47" s="112">
        <v>1942</v>
      </c>
      <c r="G47" s="110">
        <v>11349</v>
      </c>
      <c r="H47" s="246">
        <v>2049</v>
      </c>
      <c r="I47" s="110">
        <v>11715</v>
      </c>
      <c r="J47" s="246">
        <v>2133</v>
      </c>
      <c r="K47" s="110">
        <f>$I47-'Año 2015'!$I47</f>
        <v>1505</v>
      </c>
      <c r="L47" s="112">
        <f>$J47-'Año 2015'!$J47</f>
        <v>368</v>
      </c>
      <c r="M47" s="346"/>
      <c r="N47" s="347"/>
    </row>
    <row r="48" spans="1:14" x14ac:dyDescent="0.2">
      <c r="A48" s="125">
        <v>44</v>
      </c>
      <c r="B48" s="350" t="s">
        <v>172</v>
      </c>
      <c r="C48" s="209">
        <v>24612</v>
      </c>
      <c r="D48" s="111">
        <v>11934</v>
      </c>
      <c r="E48" s="110">
        <v>25281</v>
      </c>
      <c r="F48" s="112">
        <v>12366</v>
      </c>
      <c r="G48" s="110">
        <v>25991</v>
      </c>
      <c r="H48" s="246">
        <v>12745</v>
      </c>
      <c r="I48" s="203">
        <v>26486</v>
      </c>
      <c r="J48" s="246">
        <v>13073</v>
      </c>
      <c r="K48" s="203">
        <f>$I48-'Año 2015'!$I48</f>
        <v>2521</v>
      </c>
      <c r="L48" s="201">
        <f>$J48-'Año 2015'!$J48</f>
        <v>1472</v>
      </c>
      <c r="M48" s="346"/>
      <c r="N48" s="347"/>
    </row>
    <row r="49" spans="1:14" x14ac:dyDescent="0.2">
      <c r="A49" s="125">
        <v>45</v>
      </c>
      <c r="B49" s="350" t="s">
        <v>43</v>
      </c>
      <c r="C49" s="209">
        <v>8156</v>
      </c>
      <c r="D49" s="111">
        <v>1166</v>
      </c>
      <c r="E49" s="110">
        <v>8404</v>
      </c>
      <c r="F49" s="112">
        <v>1218</v>
      </c>
      <c r="G49" s="110">
        <v>8695</v>
      </c>
      <c r="H49" s="246">
        <v>1261</v>
      </c>
      <c r="I49" s="203">
        <v>8918</v>
      </c>
      <c r="J49" s="246">
        <v>1307</v>
      </c>
      <c r="K49" s="203">
        <f>$I49-'Año 2015'!$I49</f>
        <v>1056</v>
      </c>
      <c r="L49" s="201">
        <f>$J49-'Año 2015'!$J49</f>
        <v>185</v>
      </c>
      <c r="M49" s="346"/>
      <c r="N49" s="347"/>
    </row>
    <row r="50" spans="1:14" x14ac:dyDescent="0.2">
      <c r="A50" s="125">
        <v>46</v>
      </c>
      <c r="B50" s="350" t="s">
        <v>44</v>
      </c>
      <c r="C50" s="209">
        <v>3665461</v>
      </c>
      <c r="D50" s="111">
        <v>67221</v>
      </c>
      <c r="E50" s="110">
        <v>3744335</v>
      </c>
      <c r="F50" s="112">
        <v>67785</v>
      </c>
      <c r="G50" s="110">
        <v>3819989</v>
      </c>
      <c r="H50" s="246">
        <v>68414</v>
      </c>
      <c r="I50" s="203">
        <v>3884817</v>
      </c>
      <c r="J50" s="246">
        <v>69021</v>
      </c>
      <c r="K50" s="203">
        <f>$I50-'Año 2015'!$I50</f>
        <v>293739</v>
      </c>
      <c r="L50" s="201">
        <f>$J50-'Año 2015'!$J50</f>
        <v>2336</v>
      </c>
      <c r="M50" s="346"/>
      <c r="N50" s="347"/>
    </row>
    <row r="51" spans="1:14" x14ac:dyDescent="0.2">
      <c r="A51" s="125">
        <v>47</v>
      </c>
      <c r="B51" s="350" t="s">
        <v>45</v>
      </c>
      <c r="C51" s="209">
        <v>285917</v>
      </c>
      <c r="D51" s="111">
        <v>11344</v>
      </c>
      <c r="E51" s="110">
        <v>298100</v>
      </c>
      <c r="F51" s="112">
        <v>12109</v>
      </c>
      <c r="G51" s="110">
        <v>309276</v>
      </c>
      <c r="H51" s="246">
        <v>12858</v>
      </c>
      <c r="I51" s="203">
        <v>318660</v>
      </c>
      <c r="J51" s="246">
        <v>13504</v>
      </c>
      <c r="K51" s="203">
        <f>$I51-'Año 2015'!$I51</f>
        <v>41815</v>
      </c>
      <c r="L51" s="201">
        <f>$J51-'Año 2015'!$J51</f>
        <v>2881</v>
      </c>
      <c r="M51" s="346"/>
      <c r="N51" s="347"/>
    </row>
    <row r="52" spans="1:14" x14ac:dyDescent="0.2">
      <c r="A52" s="125">
        <v>48</v>
      </c>
      <c r="B52" s="350" t="s">
        <v>46</v>
      </c>
      <c r="C52" s="209">
        <v>13260</v>
      </c>
      <c r="D52" s="111">
        <v>911</v>
      </c>
      <c r="E52" s="110">
        <v>13608</v>
      </c>
      <c r="F52" s="112">
        <v>948</v>
      </c>
      <c r="G52" s="110">
        <v>13986</v>
      </c>
      <c r="H52" s="246">
        <v>989</v>
      </c>
      <c r="I52" s="203">
        <v>14356</v>
      </c>
      <c r="J52" s="246">
        <v>1016</v>
      </c>
      <c r="K52" s="203">
        <f>$I52-'Año 2015'!$I52</f>
        <v>1532</v>
      </c>
      <c r="L52" s="201">
        <f>$J52-'Año 2015'!$J52</f>
        <v>129</v>
      </c>
      <c r="M52" s="346"/>
      <c r="N52" s="347"/>
    </row>
    <row r="53" spans="1:14" ht="16.5" customHeight="1" x14ac:dyDescent="0.2">
      <c r="A53" s="125">
        <v>49</v>
      </c>
      <c r="B53" s="350" t="s">
        <v>47</v>
      </c>
      <c r="C53" s="209">
        <v>115083</v>
      </c>
      <c r="D53" s="111">
        <v>1733</v>
      </c>
      <c r="E53" s="110">
        <v>118469</v>
      </c>
      <c r="F53" s="112">
        <v>1808</v>
      </c>
      <c r="G53" s="110">
        <v>122023</v>
      </c>
      <c r="H53" s="246">
        <v>1882</v>
      </c>
      <c r="I53" s="110">
        <v>125491</v>
      </c>
      <c r="J53" s="246">
        <v>1933</v>
      </c>
      <c r="K53" s="110">
        <f>$I53-'Año 2015'!$I53</f>
        <v>14463</v>
      </c>
      <c r="L53" s="112">
        <f>$J53-'Año 2015'!$J53</f>
        <v>266</v>
      </c>
      <c r="M53" s="346"/>
      <c r="N53" s="347"/>
    </row>
    <row r="54" spans="1:14" x14ac:dyDescent="0.2">
      <c r="A54" s="125">
        <v>50</v>
      </c>
      <c r="B54" s="350" t="s">
        <v>48</v>
      </c>
      <c r="C54" s="209">
        <v>153592</v>
      </c>
      <c r="D54" s="111">
        <v>794</v>
      </c>
      <c r="E54" s="110">
        <v>157877</v>
      </c>
      <c r="F54" s="112">
        <v>826</v>
      </c>
      <c r="G54" s="110">
        <v>162062</v>
      </c>
      <c r="H54" s="246">
        <v>859</v>
      </c>
      <c r="I54" s="203">
        <v>165230</v>
      </c>
      <c r="J54" s="246">
        <v>902</v>
      </c>
      <c r="K54" s="203">
        <f>$I54-'Año 2015'!$I54</f>
        <v>16568</v>
      </c>
      <c r="L54" s="201">
        <f>$J54-'Año 2015'!$J54</f>
        <v>148</v>
      </c>
      <c r="M54" s="346"/>
      <c r="N54" s="347"/>
    </row>
    <row r="55" spans="1:14" x14ac:dyDescent="0.2">
      <c r="A55" s="125">
        <v>51</v>
      </c>
      <c r="B55" s="350" t="s">
        <v>171</v>
      </c>
      <c r="C55" s="209">
        <v>572</v>
      </c>
      <c r="D55" s="111">
        <v>120</v>
      </c>
      <c r="E55" s="110">
        <v>582</v>
      </c>
      <c r="F55" s="112">
        <v>121</v>
      </c>
      <c r="G55" s="110">
        <v>593</v>
      </c>
      <c r="H55" s="246">
        <v>122</v>
      </c>
      <c r="I55" s="203">
        <v>607</v>
      </c>
      <c r="J55" s="246">
        <v>126</v>
      </c>
      <c r="K55" s="203">
        <f>$I55-'Año 2015'!$I55</f>
        <v>42</v>
      </c>
      <c r="L55" s="201">
        <f>$J55-'Año 2015'!$J55</f>
        <v>7</v>
      </c>
      <c r="M55" s="346"/>
      <c r="N55" s="347"/>
    </row>
    <row r="56" spans="1:14" x14ac:dyDescent="0.2">
      <c r="A56" s="125">
        <v>52</v>
      </c>
      <c r="B56" s="350" t="s">
        <v>49</v>
      </c>
      <c r="C56" s="209">
        <v>49566</v>
      </c>
      <c r="D56" s="111">
        <v>9678</v>
      </c>
      <c r="E56" s="110">
        <v>50548</v>
      </c>
      <c r="F56" s="112">
        <v>9947</v>
      </c>
      <c r="G56" s="110">
        <v>51654</v>
      </c>
      <c r="H56" s="246">
        <v>10238</v>
      </c>
      <c r="I56" s="203">
        <v>52418</v>
      </c>
      <c r="J56" s="246">
        <v>10530</v>
      </c>
      <c r="K56" s="203">
        <f>$I56-'Año 2015'!$I56</f>
        <v>3756</v>
      </c>
      <c r="L56" s="201">
        <f>$J56-'Año 2015'!$J56</f>
        <v>1139</v>
      </c>
      <c r="M56" s="346"/>
      <c r="N56" s="347"/>
    </row>
    <row r="57" spans="1:14" ht="25.5" x14ac:dyDescent="0.2">
      <c r="A57" s="125">
        <v>53</v>
      </c>
      <c r="B57" s="350" t="s">
        <v>50</v>
      </c>
      <c r="C57" s="209">
        <v>17805</v>
      </c>
      <c r="D57" s="111">
        <v>913</v>
      </c>
      <c r="E57" s="110">
        <v>18365</v>
      </c>
      <c r="F57" s="112">
        <v>938</v>
      </c>
      <c r="G57" s="110">
        <v>18831</v>
      </c>
      <c r="H57" s="246">
        <v>964</v>
      </c>
      <c r="I57" s="110">
        <v>19203</v>
      </c>
      <c r="J57" s="246">
        <v>998</v>
      </c>
      <c r="K57" s="110">
        <f>$I57-'Año 2015'!$I57</f>
        <v>1705</v>
      </c>
      <c r="L57" s="112">
        <f>$J57-'Año 2015'!$J57</f>
        <v>116</v>
      </c>
      <c r="M57" s="346"/>
      <c r="N57" s="347"/>
    </row>
    <row r="58" spans="1:14" x14ac:dyDescent="0.2">
      <c r="A58" s="125">
        <v>54</v>
      </c>
      <c r="B58" s="350" t="s">
        <v>51</v>
      </c>
      <c r="C58" s="209">
        <v>543592</v>
      </c>
      <c r="D58" s="111">
        <v>1438</v>
      </c>
      <c r="E58" s="110">
        <v>557980</v>
      </c>
      <c r="F58" s="112">
        <v>1474</v>
      </c>
      <c r="G58" s="110">
        <v>571487</v>
      </c>
      <c r="H58" s="246">
        <v>1527</v>
      </c>
      <c r="I58" s="203">
        <v>584142</v>
      </c>
      <c r="J58" s="246">
        <v>1576</v>
      </c>
      <c r="K58" s="203">
        <f>$I58-'Año 2015'!$I58</f>
        <v>55040</v>
      </c>
      <c r="L58" s="201">
        <f>$J58-'Año 2015'!$J58</f>
        <v>179</v>
      </c>
      <c r="M58" s="346"/>
      <c r="N58" s="347"/>
    </row>
    <row r="59" spans="1:14" x14ac:dyDescent="0.2">
      <c r="A59" s="125">
        <v>55</v>
      </c>
      <c r="B59" s="350" t="s">
        <v>52</v>
      </c>
      <c r="C59" s="209">
        <v>7342</v>
      </c>
      <c r="D59" s="111">
        <v>462</v>
      </c>
      <c r="E59" s="110">
        <v>7557</v>
      </c>
      <c r="F59" s="112">
        <v>494</v>
      </c>
      <c r="G59" s="110">
        <v>7801</v>
      </c>
      <c r="H59" s="246">
        <v>509</v>
      </c>
      <c r="I59" s="203">
        <v>7979</v>
      </c>
      <c r="J59" s="246">
        <v>526</v>
      </c>
      <c r="K59" s="203">
        <f>$I59-'Año 2015'!$I59</f>
        <v>811</v>
      </c>
      <c r="L59" s="201">
        <f>$J59-'Año 2015'!$J59</f>
        <v>77</v>
      </c>
      <c r="M59" s="346"/>
      <c r="N59" s="347"/>
    </row>
    <row r="60" spans="1:14" ht="29.25" customHeight="1" x14ac:dyDescent="0.2">
      <c r="A60" s="125">
        <v>56</v>
      </c>
      <c r="B60" s="350" t="s">
        <v>53</v>
      </c>
      <c r="C60" s="209">
        <v>217847</v>
      </c>
      <c r="D60" s="111">
        <v>12221</v>
      </c>
      <c r="E60" s="110">
        <v>226135</v>
      </c>
      <c r="F60" s="112">
        <v>12709</v>
      </c>
      <c r="G60" s="110">
        <v>233980</v>
      </c>
      <c r="H60" s="246">
        <v>13105</v>
      </c>
      <c r="I60" s="110">
        <v>240875</v>
      </c>
      <c r="J60" s="246">
        <v>13472</v>
      </c>
      <c r="K60" s="110">
        <f>$I60-'Año 2015'!$I60</f>
        <v>29394</v>
      </c>
      <c r="L60" s="112">
        <f>$J60-'Año 2015'!$J60</f>
        <v>1648</v>
      </c>
      <c r="M60" s="346"/>
      <c r="N60" s="347"/>
    </row>
    <row r="61" spans="1:14" ht="17.25" customHeight="1" x14ac:dyDescent="0.2">
      <c r="A61" s="125">
        <v>57</v>
      </c>
      <c r="B61" s="350" t="s">
        <v>416</v>
      </c>
      <c r="C61" s="215">
        <v>11121</v>
      </c>
      <c r="D61" s="217">
        <v>1152</v>
      </c>
      <c r="E61" s="110">
        <v>11599</v>
      </c>
      <c r="F61" s="216">
        <v>1166</v>
      </c>
      <c r="G61" s="218">
        <v>19441</v>
      </c>
      <c r="H61" s="249">
        <v>1199</v>
      </c>
      <c r="I61" s="218">
        <v>19929</v>
      </c>
      <c r="J61" s="249">
        <v>1215</v>
      </c>
      <c r="K61" s="218">
        <f>$I61-'Año 2015'!$I61</f>
        <v>9278</v>
      </c>
      <c r="L61" s="216">
        <f>$J61-'Año 2015'!$J61</f>
        <v>91</v>
      </c>
      <c r="M61" s="346"/>
      <c r="N61" s="347"/>
    </row>
    <row r="62" spans="1:14" ht="17.25" customHeight="1" x14ac:dyDescent="0.2">
      <c r="A62" s="125">
        <v>58</v>
      </c>
      <c r="B62" s="350" t="s">
        <v>417</v>
      </c>
      <c r="C62" s="215">
        <v>3754</v>
      </c>
      <c r="D62" s="217">
        <v>921</v>
      </c>
      <c r="E62" s="218">
        <v>3913</v>
      </c>
      <c r="F62" s="216">
        <v>952</v>
      </c>
      <c r="G62" s="218">
        <v>7032</v>
      </c>
      <c r="H62" s="249">
        <v>996</v>
      </c>
      <c r="I62" s="218">
        <v>7166</v>
      </c>
      <c r="J62" s="249">
        <v>1036</v>
      </c>
      <c r="K62" s="218">
        <f>$I62-'Año 2015'!$I62</f>
        <v>3587</v>
      </c>
      <c r="L62" s="216">
        <f>$J62-'Año 2015'!$J62</f>
        <v>143</v>
      </c>
      <c r="M62" s="346"/>
      <c r="N62" s="347"/>
    </row>
    <row r="63" spans="1:14" ht="17.25" customHeight="1" x14ac:dyDescent="0.2">
      <c r="A63" s="125">
        <v>59</v>
      </c>
      <c r="B63" s="350" t="s">
        <v>418</v>
      </c>
      <c r="C63" s="215">
        <v>10003</v>
      </c>
      <c r="D63" s="217">
        <v>1365</v>
      </c>
      <c r="E63" s="218">
        <v>10400</v>
      </c>
      <c r="F63" s="216">
        <v>1383</v>
      </c>
      <c r="G63" s="218">
        <v>17615</v>
      </c>
      <c r="H63" s="249">
        <v>1409</v>
      </c>
      <c r="I63" s="218">
        <v>17971</v>
      </c>
      <c r="J63" s="249">
        <v>1434</v>
      </c>
      <c r="K63" s="218">
        <f>$I63-'Año 2015'!$I63</f>
        <v>8381</v>
      </c>
      <c r="L63" s="216">
        <f>$J63-'Año 2015'!$J63</f>
        <v>95</v>
      </c>
      <c r="M63" s="346"/>
      <c r="N63" s="347"/>
    </row>
    <row r="64" spans="1:14" ht="17.25" customHeight="1" x14ac:dyDescent="0.2">
      <c r="A64" s="125">
        <v>60</v>
      </c>
      <c r="B64" s="350" t="s">
        <v>283</v>
      </c>
      <c r="C64" s="215">
        <v>37128</v>
      </c>
      <c r="D64" s="217">
        <v>4273</v>
      </c>
      <c r="E64" s="218">
        <v>38483</v>
      </c>
      <c r="F64" s="216">
        <v>4520</v>
      </c>
      <c r="G64" s="218">
        <v>39862</v>
      </c>
      <c r="H64" s="249">
        <v>4802</v>
      </c>
      <c r="I64" s="218">
        <v>40875</v>
      </c>
      <c r="J64" s="249">
        <v>4981</v>
      </c>
      <c r="K64" s="218">
        <f>$I64-'Año 2015'!$I64</f>
        <v>5011</v>
      </c>
      <c r="L64" s="216">
        <f>$J64-'Año 2015'!$J64</f>
        <v>929</v>
      </c>
      <c r="M64" s="346"/>
      <c r="N64" s="347"/>
    </row>
    <row r="65" spans="1:14" ht="17.25" customHeight="1" x14ac:dyDescent="0.2">
      <c r="A65" s="125">
        <v>61</v>
      </c>
      <c r="B65" s="350" t="s">
        <v>279</v>
      </c>
      <c r="C65" s="215">
        <v>156066</v>
      </c>
      <c r="D65" s="217">
        <v>27669</v>
      </c>
      <c r="E65" s="218">
        <v>162634</v>
      </c>
      <c r="F65" s="216">
        <v>29408</v>
      </c>
      <c r="G65" s="218">
        <v>169524</v>
      </c>
      <c r="H65" s="249">
        <v>31355</v>
      </c>
      <c r="I65" s="218">
        <v>174523</v>
      </c>
      <c r="J65" s="249">
        <v>33009</v>
      </c>
      <c r="K65" s="218">
        <f>$I65-'Año 2015'!$I65</f>
        <v>24035</v>
      </c>
      <c r="L65" s="216">
        <f>$J65-'Año 2015'!$J65</f>
        <v>6674</v>
      </c>
      <c r="M65" s="346"/>
      <c r="N65" s="347"/>
    </row>
    <row r="66" spans="1:14" ht="17.25" customHeight="1" x14ac:dyDescent="0.2">
      <c r="A66" s="125">
        <v>62</v>
      </c>
      <c r="B66" s="350" t="s">
        <v>282</v>
      </c>
      <c r="C66" s="215">
        <v>23098</v>
      </c>
      <c r="D66" s="217">
        <v>2929</v>
      </c>
      <c r="E66" s="218">
        <v>23913</v>
      </c>
      <c r="F66" s="216">
        <v>3030</v>
      </c>
      <c r="G66" s="218">
        <v>24702</v>
      </c>
      <c r="H66" s="249">
        <v>3142</v>
      </c>
      <c r="I66" s="218">
        <v>25376</v>
      </c>
      <c r="J66" s="249">
        <v>3246</v>
      </c>
      <c r="K66" s="218">
        <f>$I66-'Año 2015'!$I66</f>
        <v>3032</v>
      </c>
      <c r="L66" s="216">
        <f>$J66-'Año 2015'!$J66</f>
        <v>415</v>
      </c>
      <c r="M66" s="346"/>
      <c r="N66" s="347"/>
    </row>
    <row r="67" spans="1:14" ht="17.25" customHeight="1" x14ac:dyDescent="0.2">
      <c r="A67" s="125">
        <v>63</v>
      </c>
      <c r="B67" s="350" t="s">
        <v>276</v>
      </c>
      <c r="C67" s="215">
        <v>1145</v>
      </c>
      <c r="D67" s="217">
        <v>431</v>
      </c>
      <c r="E67" s="218">
        <v>1202</v>
      </c>
      <c r="F67" s="216">
        <v>449</v>
      </c>
      <c r="G67" s="218">
        <v>1284</v>
      </c>
      <c r="H67" s="249">
        <v>479</v>
      </c>
      <c r="I67" s="218">
        <v>1362</v>
      </c>
      <c r="J67" s="249">
        <v>502</v>
      </c>
      <c r="K67" s="218">
        <f>$I67-'Año 2015'!$I67</f>
        <v>266</v>
      </c>
      <c r="L67" s="216">
        <f>$J67-'Año 2015'!$J67</f>
        <v>86</v>
      </c>
      <c r="M67" s="346"/>
      <c r="N67" s="347"/>
    </row>
    <row r="68" spans="1:14" ht="17.25" customHeight="1" x14ac:dyDescent="0.2">
      <c r="A68" s="125">
        <v>64</v>
      </c>
      <c r="B68" s="350" t="s">
        <v>285</v>
      </c>
      <c r="C68" s="215">
        <v>166059</v>
      </c>
      <c r="D68" s="217">
        <v>1050</v>
      </c>
      <c r="E68" s="218">
        <v>174487</v>
      </c>
      <c r="F68" s="216">
        <v>1122</v>
      </c>
      <c r="G68" s="218">
        <v>183123</v>
      </c>
      <c r="H68" s="249">
        <v>1186</v>
      </c>
      <c r="I68" s="218">
        <v>189493</v>
      </c>
      <c r="J68" s="249">
        <v>1250</v>
      </c>
      <c r="K68" s="218">
        <f>$I68-'Año 2015'!$I68</f>
        <v>31258</v>
      </c>
      <c r="L68" s="216">
        <f>$J68-'Año 2015'!$J68</f>
        <v>250</v>
      </c>
      <c r="M68" s="346"/>
      <c r="N68" s="347"/>
    </row>
    <row r="69" spans="1:14" ht="17.25" customHeight="1" x14ac:dyDescent="0.2">
      <c r="A69" s="125">
        <v>65</v>
      </c>
      <c r="B69" s="350" t="s">
        <v>286</v>
      </c>
      <c r="C69" s="215">
        <v>531269</v>
      </c>
      <c r="D69" s="217">
        <v>2692</v>
      </c>
      <c r="E69" s="218">
        <v>557345</v>
      </c>
      <c r="F69" s="216">
        <v>2844</v>
      </c>
      <c r="G69" s="218">
        <v>583228</v>
      </c>
      <c r="H69" s="249">
        <v>3059</v>
      </c>
      <c r="I69" s="218">
        <v>605098</v>
      </c>
      <c r="J69" s="249">
        <v>3254</v>
      </c>
      <c r="K69" s="218">
        <f>$I69-'Año 2015'!$I69</f>
        <v>98513</v>
      </c>
      <c r="L69" s="216">
        <f>$J69-'Año 2015'!$J69</f>
        <v>684</v>
      </c>
      <c r="M69" s="346"/>
      <c r="N69" s="347"/>
    </row>
    <row r="70" spans="1:14" ht="17.25" customHeight="1" x14ac:dyDescent="0.2">
      <c r="A70" s="125">
        <v>66</v>
      </c>
      <c r="B70" s="350" t="s">
        <v>284</v>
      </c>
      <c r="C70" s="215">
        <v>811934</v>
      </c>
      <c r="D70" s="217">
        <v>56210</v>
      </c>
      <c r="E70" s="218">
        <v>848032</v>
      </c>
      <c r="F70" s="216">
        <v>60064</v>
      </c>
      <c r="G70" s="218">
        <v>881873</v>
      </c>
      <c r="H70" s="249">
        <v>63583</v>
      </c>
      <c r="I70" s="218">
        <v>910603</v>
      </c>
      <c r="J70" s="249">
        <v>66664</v>
      </c>
      <c r="K70" s="218">
        <f>$I70-'Año 2015'!$I70</f>
        <v>133977</v>
      </c>
      <c r="L70" s="216">
        <f>$J70-'Año 2015'!$J70</f>
        <v>14071</v>
      </c>
      <c r="M70" s="346"/>
      <c r="N70" s="347"/>
    </row>
    <row r="71" spans="1:14" ht="17.25" customHeight="1" x14ac:dyDescent="0.2">
      <c r="A71" s="125">
        <v>67</v>
      </c>
      <c r="B71" s="350" t="s">
        <v>277</v>
      </c>
      <c r="C71" s="215">
        <v>1297</v>
      </c>
      <c r="D71" s="217">
        <v>1086</v>
      </c>
      <c r="E71" s="218">
        <v>1342</v>
      </c>
      <c r="F71" s="216">
        <v>1128</v>
      </c>
      <c r="G71" s="218">
        <v>1382</v>
      </c>
      <c r="H71" s="249">
        <v>1165</v>
      </c>
      <c r="I71" s="218">
        <v>1429</v>
      </c>
      <c r="J71" s="249">
        <v>1211</v>
      </c>
      <c r="K71" s="218">
        <f>$I71-'Año 2015'!$I71</f>
        <v>180</v>
      </c>
      <c r="L71" s="216">
        <f>$J71-'Año 2015'!$J71</f>
        <v>159</v>
      </c>
      <c r="M71" s="346"/>
      <c r="N71" s="347"/>
    </row>
    <row r="72" spans="1:14" ht="17.25" customHeight="1" x14ac:dyDescent="0.2">
      <c r="A72" s="125">
        <v>68</v>
      </c>
      <c r="B72" s="350" t="s">
        <v>274</v>
      </c>
      <c r="C72" s="215">
        <v>1932</v>
      </c>
      <c r="D72" s="217">
        <v>640</v>
      </c>
      <c r="E72" s="218">
        <v>2004</v>
      </c>
      <c r="F72" s="216">
        <v>663</v>
      </c>
      <c r="G72" s="218">
        <v>2073</v>
      </c>
      <c r="H72" s="249">
        <v>688</v>
      </c>
      <c r="I72" s="218">
        <v>2145</v>
      </c>
      <c r="J72" s="249">
        <v>711</v>
      </c>
      <c r="K72" s="218">
        <f>$I72-'Año 2015'!$I72</f>
        <v>292</v>
      </c>
      <c r="L72" s="216">
        <f>$J72-'Año 2015'!$J72</f>
        <v>93</v>
      </c>
      <c r="M72" s="346"/>
      <c r="N72" s="347"/>
    </row>
    <row r="73" spans="1:14" ht="17.25" customHeight="1" x14ac:dyDescent="0.2">
      <c r="A73" s="125">
        <v>69</v>
      </c>
      <c r="B73" s="350" t="s">
        <v>280</v>
      </c>
      <c r="C73" s="215">
        <v>2286</v>
      </c>
      <c r="D73" s="217">
        <v>484</v>
      </c>
      <c r="E73" s="218">
        <v>2362</v>
      </c>
      <c r="F73" s="216">
        <v>511</v>
      </c>
      <c r="G73" s="218">
        <v>2444</v>
      </c>
      <c r="H73" s="249">
        <v>530</v>
      </c>
      <c r="I73" s="218">
        <v>2490</v>
      </c>
      <c r="J73" s="249">
        <v>547</v>
      </c>
      <c r="K73" s="218">
        <f>$I73-'Año 2015'!$I73</f>
        <v>278</v>
      </c>
      <c r="L73" s="216">
        <f>$J73-'Año 2015'!$J73</f>
        <v>85</v>
      </c>
      <c r="M73" s="346"/>
      <c r="N73" s="347"/>
    </row>
    <row r="74" spans="1:14" ht="17.25" customHeight="1" x14ac:dyDescent="0.2">
      <c r="A74" s="125">
        <v>70</v>
      </c>
      <c r="B74" s="350" t="s">
        <v>351</v>
      </c>
      <c r="C74" s="215">
        <v>9847</v>
      </c>
      <c r="D74" s="217">
        <v>1441</v>
      </c>
      <c r="E74" s="218">
        <v>10703</v>
      </c>
      <c r="F74" s="216">
        <v>1551</v>
      </c>
      <c r="G74" s="218">
        <v>12200</v>
      </c>
      <c r="H74" s="249">
        <v>1682</v>
      </c>
      <c r="I74" s="218">
        <v>13692</v>
      </c>
      <c r="J74" s="249">
        <v>1787</v>
      </c>
      <c r="K74" s="218">
        <f>$I74-'Año 2015'!$I74</f>
        <v>4679</v>
      </c>
      <c r="L74" s="216">
        <f>$J74-'Año 2015'!$J74</f>
        <v>481</v>
      </c>
      <c r="M74" s="346"/>
      <c r="N74" s="347"/>
    </row>
    <row r="75" spans="1:14" ht="17.25" customHeight="1" x14ac:dyDescent="0.2">
      <c r="A75" s="125">
        <v>71</v>
      </c>
      <c r="B75" s="350" t="s">
        <v>352</v>
      </c>
      <c r="C75" s="215">
        <v>2903</v>
      </c>
      <c r="D75" s="217">
        <v>412</v>
      </c>
      <c r="E75" s="218">
        <v>3133</v>
      </c>
      <c r="F75" s="216">
        <v>429</v>
      </c>
      <c r="G75" s="218">
        <v>3366</v>
      </c>
      <c r="H75" s="249">
        <v>458</v>
      </c>
      <c r="I75" s="218">
        <v>3587</v>
      </c>
      <c r="J75" s="249">
        <v>473</v>
      </c>
      <c r="K75" s="218">
        <f>$I75-'Año 2015'!$I75</f>
        <v>922</v>
      </c>
      <c r="L75" s="216">
        <f>$J75-'Año 2015'!$J75</f>
        <v>107</v>
      </c>
      <c r="M75" s="346"/>
      <c r="N75" s="347"/>
    </row>
    <row r="76" spans="1:14" ht="17.25" customHeight="1" x14ac:dyDescent="0.2">
      <c r="A76" s="125">
        <v>72</v>
      </c>
      <c r="B76" s="350" t="s">
        <v>353</v>
      </c>
      <c r="C76" s="215">
        <v>2388</v>
      </c>
      <c r="D76" s="217">
        <v>496</v>
      </c>
      <c r="E76" s="218">
        <v>2584</v>
      </c>
      <c r="F76" s="216">
        <v>534</v>
      </c>
      <c r="G76" s="218">
        <v>2743</v>
      </c>
      <c r="H76" s="249">
        <v>565</v>
      </c>
      <c r="I76" s="218">
        <v>2941</v>
      </c>
      <c r="J76" s="249">
        <v>594</v>
      </c>
      <c r="K76" s="218">
        <f>$I76-'Año 2015'!$I76</f>
        <v>738</v>
      </c>
      <c r="L76" s="216">
        <f>$J76-'Año 2015'!$J76</f>
        <v>127</v>
      </c>
      <c r="M76" s="346"/>
      <c r="N76" s="347"/>
    </row>
    <row r="77" spans="1:14" ht="17.25" customHeight="1" x14ac:dyDescent="0.2">
      <c r="A77" s="125">
        <v>73</v>
      </c>
      <c r="B77" s="350" t="s">
        <v>354</v>
      </c>
      <c r="C77" s="215">
        <v>240</v>
      </c>
      <c r="D77" s="217">
        <v>31</v>
      </c>
      <c r="E77" s="218">
        <v>255</v>
      </c>
      <c r="F77" s="216">
        <v>33</v>
      </c>
      <c r="G77" s="218">
        <v>266</v>
      </c>
      <c r="H77" s="249">
        <v>38</v>
      </c>
      <c r="I77" s="218">
        <v>284</v>
      </c>
      <c r="J77" s="249">
        <v>41</v>
      </c>
      <c r="K77" s="218">
        <f>$I77-'Año 2015'!$I77</f>
        <v>59</v>
      </c>
      <c r="L77" s="216">
        <f>$J77-'Año 2015'!$J77</f>
        <v>13</v>
      </c>
      <c r="M77" s="346"/>
      <c r="N77" s="347"/>
    </row>
    <row r="78" spans="1:14" ht="28.5" customHeight="1" x14ac:dyDescent="0.2">
      <c r="A78" s="125">
        <v>74</v>
      </c>
      <c r="B78" s="350" t="s">
        <v>355</v>
      </c>
      <c r="C78" s="215">
        <v>3282</v>
      </c>
      <c r="D78" s="217">
        <v>370</v>
      </c>
      <c r="E78" s="218">
        <v>3531</v>
      </c>
      <c r="F78" s="216">
        <v>401</v>
      </c>
      <c r="G78" s="218">
        <v>3742</v>
      </c>
      <c r="H78" s="249">
        <v>441</v>
      </c>
      <c r="I78" s="218">
        <v>3917</v>
      </c>
      <c r="J78" s="249">
        <v>474</v>
      </c>
      <c r="K78" s="218">
        <f>$I78-'Año 2015'!$I78</f>
        <v>826</v>
      </c>
      <c r="L78" s="216">
        <f>$J78-'Año 2015'!$J78</f>
        <v>139</v>
      </c>
      <c r="M78" s="346"/>
      <c r="N78" s="347"/>
    </row>
    <row r="79" spans="1:14" ht="17.25" customHeight="1" x14ac:dyDescent="0.2">
      <c r="A79" s="125">
        <v>75</v>
      </c>
      <c r="B79" s="350" t="s">
        <v>356</v>
      </c>
      <c r="C79" s="215">
        <v>13447</v>
      </c>
      <c r="D79" s="217">
        <v>11306</v>
      </c>
      <c r="E79" s="218">
        <v>14212</v>
      </c>
      <c r="F79" s="216">
        <v>12062</v>
      </c>
      <c r="G79" s="218">
        <v>14903</v>
      </c>
      <c r="H79" s="249">
        <v>12922</v>
      </c>
      <c r="I79" s="218">
        <v>15339</v>
      </c>
      <c r="J79" s="249">
        <v>13708</v>
      </c>
      <c r="K79" s="218">
        <f>$I79-'Año 2015'!$I79</f>
        <v>2489</v>
      </c>
      <c r="L79" s="216">
        <f>$J79-'Año 2015'!$J79</f>
        <v>3069</v>
      </c>
      <c r="M79" s="346"/>
      <c r="N79" s="347"/>
    </row>
    <row r="80" spans="1:14" ht="17.25" customHeight="1" x14ac:dyDescent="0.2">
      <c r="A80" s="125">
        <v>76</v>
      </c>
      <c r="B80" s="350" t="s">
        <v>357</v>
      </c>
      <c r="C80" s="215">
        <v>293760</v>
      </c>
      <c r="D80" s="217">
        <v>47482</v>
      </c>
      <c r="E80" s="218">
        <v>315073</v>
      </c>
      <c r="F80" s="216">
        <v>50998</v>
      </c>
      <c r="G80" s="218">
        <v>335292</v>
      </c>
      <c r="H80" s="249">
        <v>54511</v>
      </c>
      <c r="I80" s="218">
        <v>349533</v>
      </c>
      <c r="J80" s="249">
        <v>57310</v>
      </c>
      <c r="K80" s="218">
        <f>$I80-'Año 2015'!$I80</f>
        <v>76627</v>
      </c>
      <c r="L80" s="216">
        <f>$J80-'Año 2015'!$J80</f>
        <v>13185</v>
      </c>
      <c r="M80" s="346"/>
      <c r="N80" s="347"/>
    </row>
    <row r="81" spans="1:16" s="150" customFormat="1" ht="17.25" customHeight="1" x14ac:dyDescent="0.2">
      <c r="A81" s="125">
        <v>77</v>
      </c>
      <c r="B81" s="350" t="s">
        <v>358</v>
      </c>
      <c r="C81" s="215">
        <v>174</v>
      </c>
      <c r="D81" s="217">
        <v>63</v>
      </c>
      <c r="E81" s="218">
        <v>207</v>
      </c>
      <c r="F81" s="216">
        <v>72</v>
      </c>
      <c r="G81" s="218">
        <v>243</v>
      </c>
      <c r="H81" s="249">
        <v>84</v>
      </c>
      <c r="I81" s="218">
        <v>276</v>
      </c>
      <c r="J81" s="249">
        <v>99</v>
      </c>
      <c r="K81" s="218">
        <f>$I81-'Año 2015'!$I81</f>
        <v>124</v>
      </c>
      <c r="L81" s="216">
        <f>$J81-'Año 2015'!$J81</f>
        <v>44</v>
      </c>
      <c r="M81" s="346"/>
      <c r="N81" s="359"/>
    </row>
    <row r="82" spans="1:16" ht="17.25" customHeight="1" x14ac:dyDescent="0.2">
      <c r="A82" s="125">
        <v>78</v>
      </c>
      <c r="B82" s="350" t="s">
        <v>359</v>
      </c>
      <c r="C82" s="215">
        <v>6988</v>
      </c>
      <c r="D82" s="217">
        <v>1903</v>
      </c>
      <c r="E82" s="218">
        <v>7315</v>
      </c>
      <c r="F82" s="216">
        <v>2003</v>
      </c>
      <c r="G82" s="218">
        <v>7743</v>
      </c>
      <c r="H82" s="249">
        <v>2133</v>
      </c>
      <c r="I82" s="218">
        <v>8010</v>
      </c>
      <c r="J82" s="249">
        <v>2243</v>
      </c>
      <c r="K82" s="218">
        <f>$I82-'Año 2015'!$I82</f>
        <v>1342</v>
      </c>
      <c r="L82" s="216">
        <f>$J82-'Año 2015'!$J82</f>
        <v>450</v>
      </c>
      <c r="M82" s="346"/>
      <c r="N82" s="347"/>
    </row>
    <row r="83" spans="1:16" ht="29.25" customHeight="1" x14ac:dyDescent="0.2">
      <c r="A83" s="125">
        <v>79</v>
      </c>
      <c r="B83" s="350" t="s">
        <v>360</v>
      </c>
      <c r="C83" s="215">
        <v>2430</v>
      </c>
      <c r="D83" s="217">
        <v>222</v>
      </c>
      <c r="E83" s="218">
        <v>2591</v>
      </c>
      <c r="F83" s="216">
        <v>244</v>
      </c>
      <c r="G83" s="218">
        <v>2733</v>
      </c>
      <c r="H83" s="249">
        <v>259</v>
      </c>
      <c r="I83" s="218">
        <v>2852</v>
      </c>
      <c r="J83" s="249">
        <v>273</v>
      </c>
      <c r="K83" s="218">
        <f>$I83-'Año 2015'!$I83</f>
        <v>543</v>
      </c>
      <c r="L83" s="216">
        <f>$J83-'Año 2015'!$J83</f>
        <v>67</v>
      </c>
      <c r="M83" s="346"/>
      <c r="N83" s="347"/>
    </row>
    <row r="84" spans="1:16" ht="17.25" customHeight="1" x14ac:dyDescent="0.2">
      <c r="A84" s="125">
        <v>80</v>
      </c>
      <c r="B84" s="350" t="s">
        <v>361</v>
      </c>
      <c r="C84" s="215">
        <v>47565</v>
      </c>
      <c r="D84" s="217">
        <v>11703</v>
      </c>
      <c r="E84" s="218">
        <v>54154</v>
      </c>
      <c r="F84" s="216">
        <v>13167</v>
      </c>
      <c r="G84" s="218">
        <v>61169</v>
      </c>
      <c r="H84" s="249">
        <v>14683</v>
      </c>
      <c r="I84" s="218">
        <v>67024</v>
      </c>
      <c r="J84" s="249">
        <v>15943</v>
      </c>
      <c r="K84" s="218">
        <f>$I84-'Año 2015'!$I84</f>
        <v>24953</v>
      </c>
      <c r="L84" s="216">
        <f>$J84-'Año 2015'!$J84</f>
        <v>5492</v>
      </c>
      <c r="M84" s="346"/>
      <c r="N84" s="347"/>
    </row>
    <row r="85" spans="1:16" ht="17.25" customHeight="1" thickBot="1" x14ac:dyDescent="0.25">
      <c r="A85" s="255">
        <v>0</v>
      </c>
      <c r="B85" s="351" t="s">
        <v>159</v>
      </c>
      <c r="C85" s="218"/>
      <c r="D85" s="216"/>
      <c r="E85" s="215"/>
      <c r="F85" s="216"/>
      <c r="G85" s="218"/>
      <c r="H85" s="249"/>
      <c r="I85" s="218"/>
      <c r="J85" s="249"/>
      <c r="K85" s="218">
        <f>$I85-'Año 2015'!$I85</f>
        <v>0</v>
      </c>
      <c r="L85" s="216">
        <f>$J85-'Año 2015'!$J85</f>
        <v>0</v>
      </c>
      <c r="M85" s="346"/>
      <c r="N85" s="347"/>
    </row>
    <row r="86" spans="1:16" ht="13.5" thickBot="1" x14ac:dyDescent="0.25">
      <c r="A86" s="224"/>
      <c r="B86" s="186" t="s">
        <v>62</v>
      </c>
      <c r="C86" s="223">
        <f>SUM(C5:C85)</f>
        <v>26011485</v>
      </c>
      <c r="D86" s="221">
        <f t="shared" ref="D86:L86" si="0">SUM(D5:D85)</f>
        <v>1377396</v>
      </c>
      <c r="E86" s="220">
        <f t="shared" si="0"/>
        <v>26851759</v>
      </c>
      <c r="F86" s="222">
        <f t="shared" si="0"/>
        <v>1430551</v>
      </c>
      <c r="G86" s="223">
        <f t="shared" si="0"/>
        <v>27673146</v>
      </c>
      <c r="H86" s="221">
        <f t="shared" si="0"/>
        <v>1484298</v>
      </c>
      <c r="I86" s="223">
        <f t="shared" si="0"/>
        <v>28286542</v>
      </c>
      <c r="J86" s="251">
        <f t="shared" si="0"/>
        <v>1526896</v>
      </c>
      <c r="K86" s="223">
        <f>SUM(K5:K85)</f>
        <v>2971590</v>
      </c>
      <c r="L86" s="221">
        <f t="shared" si="0"/>
        <v>191484</v>
      </c>
      <c r="M86" s="346"/>
      <c r="N86" s="347"/>
    </row>
    <row r="87" spans="1:16" x14ac:dyDescent="0.2">
      <c r="B87" s="122" t="s">
        <v>56</v>
      </c>
      <c r="E87" s="189"/>
      <c r="M87" s="346"/>
      <c r="N87" s="347"/>
    </row>
    <row r="88" spans="1:16" x14ac:dyDescent="0.2">
      <c r="B88" s="119" t="s">
        <v>54</v>
      </c>
      <c r="M88" s="346"/>
      <c r="N88" s="347"/>
    </row>
    <row r="89" spans="1:16" ht="13.5" thickBot="1" x14ac:dyDescent="0.25">
      <c r="B89" s="119" t="s">
        <v>64</v>
      </c>
      <c r="E89" s="189"/>
      <c r="F89" s="189"/>
      <c r="M89" s="346"/>
      <c r="N89" s="347"/>
    </row>
    <row r="90" spans="1:16" ht="13.5" thickBot="1" x14ac:dyDescent="0.25">
      <c r="B90" s="487" t="s">
        <v>160</v>
      </c>
      <c r="C90" s="487"/>
      <c r="D90" s="487"/>
      <c r="E90" s="487"/>
      <c r="F90" s="487"/>
      <c r="G90" s="487"/>
      <c r="H90" s="487"/>
      <c r="I90" s="487"/>
      <c r="J90" s="487"/>
      <c r="K90" s="487"/>
      <c r="L90" s="487"/>
      <c r="M90" s="346"/>
      <c r="N90" s="347"/>
      <c r="O90" s="458" t="s">
        <v>67</v>
      </c>
      <c r="P90" s="459"/>
    </row>
    <row r="91" spans="1:16" x14ac:dyDescent="0.2">
      <c r="B91" s="487" t="s">
        <v>163</v>
      </c>
      <c r="C91" s="487"/>
      <c r="D91" s="487"/>
      <c r="E91" s="487"/>
      <c r="F91" s="487"/>
      <c r="G91" s="487"/>
      <c r="H91" s="487"/>
      <c r="I91" s="487"/>
      <c r="J91" s="487"/>
      <c r="K91" s="487"/>
      <c r="L91" s="487"/>
      <c r="M91" s="346"/>
      <c r="N91" s="347"/>
    </row>
    <row r="92" spans="1:16" x14ac:dyDescent="0.2">
      <c r="B92" s="487" t="s">
        <v>371</v>
      </c>
      <c r="C92" s="487"/>
      <c r="D92" s="487"/>
      <c r="E92" s="487"/>
      <c r="F92" s="487"/>
      <c r="G92" s="487"/>
      <c r="H92" s="487"/>
      <c r="I92" s="487"/>
      <c r="J92" s="487"/>
      <c r="K92" s="487"/>
      <c r="L92" s="487"/>
      <c r="M92" s="346"/>
      <c r="N92" s="347"/>
    </row>
    <row r="93" spans="1:16" x14ac:dyDescent="0.2">
      <c r="B93" s="254" t="s">
        <v>415</v>
      </c>
      <c r="M93" s="346"/>
      <c r="N93" s="347"/>
    </row>
    <row r="94" spans="1:16" x14ac:dyDescent="0.2">
      <c r="B94" s="254" t="s">
        <v>407</v>
      </c>
      <c r="M94" s="346"/>
      <c r="N94" s="347"/>
    </row>
    <row r="95" spans="1:16" x14ac:dyDescent="0.2">
      <c r="B95" s="343" t="s">
        <v>346</v>
      </c>
      <c r="C95" s="343"/>
      <c r="D95" s="343"/>
      <c r="E95" s="312"/>
      <c r="F95" s="312"/>
      <c r="M95" s="346"/>
      <c r="N95" s="347"/>
    </row>
    <row r="96" spans="1:16" x14ac:dyDescent="0.2">
      <c r="B96" s="254" t="s">
        <v>350</v>
      </c>
      <c r="M96" s="346"/>
      <c r="N96" s="347"/>
    </row>
    <row r="99" spans="1:13" ht="14.25" x14ac:dyDescent="0.2">
      <c r="A99" s="231"/>
      <c r="B99" s="231"/>
      <c r="C99" s="232"/>
      <c r="D99" s="233"/>
      <c r="E99" s="233"/>
      <c r="F99" s="233"/>
      <c r="G99" s="233"/>
      <c r="H99" s="233"/>
      <c r="I99" s="233"/>
      <c r="J99" s="233"/>
      <c r="K99" s="233"/>
      <c r="L99" s="233"/>
      <c r="M99" s="348"/>
    </row>
    <row r="100" spans="1:13" ht="14.25" x14ac:dyDescent="0.2">
      <c r="A100" s="231"/>
      <c r="B100" s="231"/>
      <c r="C100" s="232"/>
      <c r="D100" s="233"/>
      <c r="E100" s="233"/>
      <c r="F100" s="233"/>
      <c r="G100" s="233"/>
      <c r="H100" s="233"/>
      <c r="I100" s="233"/>
      <c r="J100" s="233"/>
      <c r="K100" s="233"/>
      <c r="L100" s="233"/>
      <c r="M100" s="348"/>
    </row>
    <row r="101" spans="1:13" ht="14.25" x14ac:dyDescent="0.2">
      <c r="A101" s="231"/>
      <c r="B101" s="231"/>
      <c r="C101" s="232"/>
      <c r="D101" s="233"/>
      <c r="E101" s="233"/>
      <c r="F101" s="233"/>
      <c r="G101" s="233"/>
      <c r="H101" s="233"/>
      <c r="I101" s="233"/>
      <c r="J101" s="233"/>
      <c r="K101" s="233"/>
      <c r="L101" s="233"/>
      <c r="M101" s="348"/>
    </row>
    <row r="102" spans="1:13" ht="14.25" x14ac:dyDescent="0.2">
      <c r="A102" s="231"/>
      <c r="B102" s="231"/>
      <c r="C102" s="232"/>
      <c r="D102" s="233"/>
      <c r="E102" s="233"/>
      <c r="F102" s="233"/>
      <c r="G102" s="233"/>
      <c r="H102" s="233"/>
      <c r="I102" s="233"/>
      <c r="J102" s="233"/>
      <c r="K102" s="233"/>
      <c r="L102" s="233"/>
      <c r="M102" s="348"/>
    </row>
    <row r="103" spans="1:13" ht="14.25" x14ac:dyDescent="0.2">
      <c r="A103" s="231"/>
      <c r="B103" s="231"/>
      <c r="C103" s="232"/>
      <c r="D103" s="233"/>
      <c r="E103" s="233"/>
      <c r="F103" s="233"/>
      <c r="G103" s="233"/>
      <c r="H103" s="233"/>
      <c r="I103" s="233"/>
      <c r="J103" s="233"/>
      <c r="K103" s="233"/>
      <c r="L103" s="233"/>
      <c r="M103" s="348"/>
    </row>
    <row r="104" spans="1:13" ht="14.25" x14ac:dyDescent="0.2">
      <c r="A104" s="231"/>
      <c r="B104" s="231"/>
      <c r="C104" s="232"/>
      <c r="D104" s="233"/>
      <c r="E104" s="233"/>
      <c r="F104" s="233"/>
      <c r="G104" s="233"/>
      <c r="H104" s="233"/>
      <c r="I104" s="233"/>
      <c r="J104" s="233"/>
      <c r="K104" s="233"/>
      <c r="L104" s="233"/>
      <c r="M104" s="348"/>
    </row>
    <row r="105" spans="1:13" ht="14.25" x14ac:dyDescent="0.2">
      <c r="A105" s="231"/>
      <c r="B105" s="231"/>
      <c r="C105" s="232"/>
      <c r="D105" s="233"/>
      <c r="E105" s="233"/>
      <c r="F105" s="233"/>
      <c r="G105" s="233"/>
      <c r="H105" s="233"/>
      <c r="I105" s="233"/>
      <c r="J105" s="233"/>
      <c r="K105" s="233"/>
      <c r="L105" s="233"/>
      <c r="M105" s="348"/>
    </row>
    <row r="106" spans="1:13" ht="14.25" x14ac:dyDescent="0.2">
      <c r="A106" s="231"/>
      <c r="B106" s="231"/>
      <c r="C106" s="232"/>
      <c r="D106" s="233"/>
      <c r="E106" s="233"/>
      <c r="F106" s="233"/>
      <c r="G106" s="233"/>
      <c r="H106" s="233"/>
      <c r="I106" s="233"/>
      <c r="J106" s="233"/>
      <c r="K106" s="233"/>
      <c r="L106" s="233"/>
      <c r="M106" s="348"/>
    </row>
    <row r="107" spans="1:13" ht="14.25" x14ac:dyDescent="0.2">
      <c r="A107" s="231"/>
      <c r="B107" s="231"/>
      <c r="C107" s="232"/>
      <c r="D107" s="233"/>
      <c r="E107" s="233"/>
      <c r="F107" s="233"/>
      <c r="G107" s="233"/>
      <c r="H107" s="233"/>
      <c r="I107" s="233"/>
      <c r="J107" s="233"/>
      <c r="K107" s="233"/>
      <c r="L107" s="233"/>
      <c r="M107" s="348"/>
    </row>
    <row r="108" spans="1:13" ht="14.25" x14ac:dyDescent="0.2">
      <c r="A108" s="231"/>
      <c r="B108" s="231"/>
      <c r="C108" s="232"/>
      <c r="D108" s="233"/>
      <c r="E108" s="233"/>
      <c r="F108" s="233"/>
      <c r="G108" s="233"/>
      <c r="H108" s="233"/>
      <c r="I108" s="233"/>
      <c r="J108" s="233"/>
      <c r="K108" s="233"/>
      <c r="L108" s="233"/>
      <c r="M108" s="348"/>
    </row>
    <row r="109" spans="1:13" ht="14.25" x14ac:dyDescent="0.2">
      <c r="A109" s="231"/>
      <c r="B109" s="231"/>
      <c r="C109" s="232"/>
      <c r="D109" s="233"/>
      <c r="E109" s="233"/>
      <c r="F109" s="233"/>
      <c r="G109" s="233"/>
      <c r="H109" s="233"/>
      <c r="I109" s="233"/>
      <c r="J109" s="233"/>
      <c r="K109" s="233"/>
      <c r="L109" s="233"/>
      <c r="M109" s="348"/>
    </row>
    <row r="110" spans="1:13" ht="14.25" x14ac:dyDescent="0.2">
      <c r="A110" s="231"/>
      <c r="B110" s="231"/>
      <c r="C110" s="232"/>
      <c r="D110" s="233"/>
      <c r="E110" s="233"/>
      <c r="F110" s="233"/>
      <c r="G110" s="233"/>
      <c r="H110" s="233"/>
      <c r="I110" s="233"/>
      <c r="J110" s="233"/>
      <c r="K110" s="233"/>
      <c r="L110" s="233"/>
      <c r="M110" s="348"/>
    </row>
    <row r="111" spans="1:13" ht="14.25" x14ac:dyDescent="0.2">
      <c r="A111" s="231"/>
      <c r="B111" s="231"/>
      <c r="C111" s="232"/>
      <c r="D111" s="233"/>
      <c r="E111" s="233"/>
      <c r="F111" s="233"/>
      <c r="G111" s="233"/>
      <c r="H111" s="233"/>
      <c r="I111" s="233"/>
      <c r="J111" s="233"/>
      <c r="K111" s="233"/>
      <c r="L111" s="233"/>
      <c r="M111" s="348"/>
    </row>
    <row r="112" spans="1:13" ht="14.25" x14ac:dyDescent="0.2">
      <c r="A112" s="231"/>
      <c r="B112" s="231"/>
      <c r="C112" s="232"/>
      <c r="D112" s="233"/>
      <c r="E112" s="233"/>
      <c r="F112" s="233"/>
      <c r="G112" s="233"/>
      <c r="H112" s="233"/>
      <c r="I112" s="233"/>
      <c r="J112" s="233"/>
      <c r="K112" s="233"/>
      <c r="L112" s="233"/>
      <c r="M112" s="348"/>
    </row>
    <row r="113" spans="1:13" ht="14.25" x14ac:dyDescent="0.2">
      <c r="A113" s="231"/>
      <c r="B113" s="231"/>
      <c r="C113" s="232"/>
      <c r="D113" s="233"/>
      <c r="E113" s="233"/>
      <c r="F113" s="233"/>
      <c r="G113" s="233"/>
      <c r="H113" s="233"/>
      <c r="I113" s="233"/>
      <c r="J113" s="233"/>
      <c r="K113" s="233"/>
      <c r="L113" s="233"/>
      <c r="M113" s="348"/>
    </row>
    <row r="114" spans="1:13" ht="14.25" x14ac:dyDescent="0.2">
      <c r="A114" s="231"/>
      <c r="B114" s="231"/>
      <c r="C114" s="232"/>
      <c r="D114" s="233"/>
      <c r="E114" s="233"/>
      <c r="F114" s="233"/>
      <c r="G114" s="233"/>
      <c r="H114" s="233"/>
      <c r="I114" s="233"/>
      <c r="J114" s="233"/>
      <c r="K114" s="233"/>
      <c r="L114" s="233"/>
      <c r="M114" s="348"/>
    </row>
    <row r="115" spans="1:13" ht="14.25" x14ac:dyDescent="0.2">
      <c r="A115" s="231"/>
      <c r="B115" s="231"/>
      <c r="C115" s="232"/>
      <c r="D115" s="233"/>
      <c r="E115" s="233"/>
      <c r="F115" s="233"/>
      <c r="G115" s="233"/>
      <c r="H115" s="233"/>
      <c r="I115" s="233"/>
      <c r="J115" s="233"/>
      <c r="K115" s="233"/>
      <c r="L115" s="233"/>
      <c r="M115" s="348"/>
    </row>
    <row r="116" spans="1:13" ht="14.25" x14ac:dyDescent="0.2">
      <c r="A116" s="231"/>
      <c r="B116" s="231"/>
      <c r="C116" s="232"/>
      <c r="D116" s="233"/>
      <c r="E116" s="233"/>
      <c r="F116" s="233"/>
      <c r="G116" s="233"/>
      <c r="H116" s="233"/>
      <c r="I116" s="233"/>
      <c r="J116" s="233"/>
      <c r="K116" s="233"/>
      <c r="L116" s="233"/>
      <c r="M116" s="348"/>
    </row>
    <row r="117" spans="1:13" ht="14.25" x14ac:dyDescent="0.2">
      <c r="A117" s="231"/>
      <c r="B117" s="231"/>
      <c r="C117" s="232"/>
      <c r="D117" s="233"/>
      <c r="E117" s="233"/>
      <c r="F117" s="233"/>
      <c r="G117" s="233"/>
      <c r="H117" s="233"/>
      <c r="I117" s="233"/>
      <c r="J117" s="233"/>
      <c r="K117" s="233"/>
      <c r="L117" s="233"/>
      <c r="M117" s="348"/>
    </row>
    <row r="118" spans="1:13" ht="14.25" x14ac:dyDescent="0.2">
      <c r="A118" s="231"/>
      <c r="B118" s="231"/>
      <c r="C118" s="232"/>
      <c r="D118" s="233"/>
      <c r="E118" s="233"/>
      <c r="F118" s="233"/>
      <c r="G118" s="233"/>
      <c r="H118" s="233"/>
      <c r="I118" s="233"/>
      <c r="J118" s="233"/>
      <c r="K118" s="233"/>
      <c r="L118" s="233"/>
      <c r="M118" s="348"/>
    </row>
    <row r="119" spans="1:13" ht="14.25" x14ac:dyDescent="0.2">
      <c r="A119" s="231"/>
      <c r="B119" s="231"/>
      <c r="C119" s="232"/>
      <c r="D119" s="233"/>
      <c r="E119" s="233"/>
      <c r="F119" s="233"/>
      <c r="G119" s="233"/>
      <c r="H119" s="233"/>
      <c r="I119" s="233"/>
      <c r="J119" s="233"/>
      <c r="K119" s="233"/>
      <c r="L119" s="233"/>
      <c r="M119" s="348"/>
    </row>
    <row r="120" spans="1:13" ht="14.25" x14ac:dyDescent="0.2">
      <c r="A120" s="231"/>
      <c r="B120" s="231"/>
      <c r="C120" s="232"/>
      <c r="D120" s="233"/>
      <c r="E120" s="233"/>
      <c r="F120" s="233"/>
      <c r="G120" s="233"/>
      <c r="H120" s="233"/>
      <c r="I120" s="233"/>
      <c r="J120" s="233"/>
      <c r="K120" s="233"/>
      <c r="L120" s="233"/>
      <c r="M120" s="348"/>
    </row>
    <row r="121" spans="1:13" ht="14.25" x14ac:dyDescent="0.2">
      <c r="A121" s="231"/>
      <c r="B121" s="231"/>
      <c r="C121" s="232"/>
      <c r="D121" s="233"/>
      <c r="E121" s="233"/>
      <c r="F121" s="233"/>
      <c r="G121" s="233"/>
      <c r="H121" s="233"/>
      <c r="I121" s="233"/>
      <c r="J121" s="233"/>
      <c r="K121" s="233"/>
      <c r="L121" s="233"/>
      <c r="M121" s="348"/>
    </row>
    <row r="122" spans="1:13" ht="14.25" x14ac:dyDescent="0.2">
      <c r="A122" s="231"/>
      <c r="B122" s="231"/>
      <c r="C122" s="232"/>
      <c r="D122" s="233"/>
      <c r="E122" s="233"/>
      <c r="F122" s="233"/>
      <c r="G122" s="233"/>
      <c r="H122" s="233"/>
      <c r="I122" s="233"/>
      <c r="J122" s="233"/>
      <c r="K122" s="233"/>
      <c r="L122" s="233"/>
      <c r="M122" s="348"/>
    </row>
    <row r="123" spans="1:13" ht="14.25" x14ac:dyDescent="0.2">
      <c r="A123" s="231"/>
      <c r="B123" s="231"/>
      <c r="C123" s="232"/>
      <c r="D123" s="233"/>
      <c r="E123" s="233"/>
      <c r="F123" s="233"/>
      <c r="G123" s="233"/>
      <c r="H123" s="233"/>
      <c r="I123" s="233"/>
      <c r="J123" s="233"/>
      <c r="K123" s="233"/>
      <c r="L123" s="233"/>
      <c r="M123" s="348"/>
    </row>
    <row r="124" spans="1:13" ht="14.25" x14ac:dyDescent="0.2">
      <c r="A124" s="231"/>
      <c r="B124" s="231"/>
      <c r="C124" s="232"/>
      <c r="D124" s="233"/>
      <c r="E124" s="233"/>
      <c r="F124" s="233"/>
      <c r="G124" s="233"/>
      <c r="H124" s="233"/>
      <c r="I124" s="233"/>
      <c r="J124" s="233"/>
      <c r="K124" s="233"/>
      <c r="L124" s="233"/>
      <c r="M124" s="348"/>
    </row>
    <row r="125" spans="1:13" ht="14.25" x14ac:dyDescent="0.2">
      <c r="A125" s="231"/>
      <c r="B125" s="231"/>
      <c r="C125" s="232"/>
      <c r="D125" s="233"/>
      <c r="E125" s="233"/>
      <c r="F125" s="233"/>
      <c r="G125" s="233"/>
      <c r="H125" s="233"/>
      <c r="I125" s="233"/>
      <c r="J125" s="233"/>
      <c r="K125" s="233"/>
      <c r="L125" s="233"/>
      <c r="M125" s="348"/>
    </row>
    <row r="126" spans="1:13" ht="14.25" x14ac:dyDescent="0.2">
      <c r="A126" s="231"/>
      <c r="B126" s="231"/>
      <c r="C126" s="232"/>
      <c r="D126" s="233"/>
      <c r="E126" s="233"/>
      <c r="F126" s="233"/>
      <c r="G126" s="233"/>
      <c r="H126" s="233"/>
      <c r="I126" s="233"/>
      <c r="J126" s="233"/>
      <c r="K126" s="233"/>
      <c r="L126" s="233"/>
      <c r="M126" s="348"/>
    </row>
    <row r="127" spans="1:13" ht="14.25" x14ac:dyDescent="0.2">
      <c r="A127" s="231"/>
      <c r="B127" s="231"/>
      <c r="C127" s="232"/>
      <c r="D127" s="233"/>
      <c r="E127" s="233"/>
      <c r="F127" s="233"/>
      <c r="G127" s="233"/>
      <c r="H127" s="233"/>
      <c r="I127" s="233"/>
      <c r="J127" s="233"/>
      <c r="K127" s="233"/>
      <c r="L127" s="233"/>
      <c r="M127" s="348"/>
    </row>
    <row r="128" spans="1:13" ht="14.25" x14ac:dyDescent="0.2">
      <c r="A128" s="231"/>
      <c r="B128" s="231"/>
      <c r="C128" s="232"/>
      <c r="D128" s="233"/>
      <c r="E128" s="233"/>
      <c r="F128" s="233"/>
      <c r="G128" s="233"/>
      <c r="H128" s="233"/>
      <c r="I128" s="233"/>
      <c r="J128" s="233"/>
      <c r="K128" s="233"/>
      <c r="L128" s="233"/>
      <c r="M128" s="348"/>
    </row>
    <row r="129" spans="1:13" ht="14.25" x14ac:dyDescent="0.2">
      <c r="A129" s="231"/>
      <c r="B129" s="231"/>
      <c r="C129" s="232"/>
      <c r="D129" s="233"/>
      <c r="E129" s="233"/>
      <c r="F129" s="233"/>
      <c r="G129" s="233"/>
      <c r="H129" s="233"/>
      <c r="I129" s="233"/>
      <c r="J129" s="233"/>
      <c r="K129" s="233"/>
      <c r="L129" s="233"/>
      <c r="M129" s="348"/>
    </row>
    <row r="130" spans="1:13" x14ac:dyDescent="0.2">
      <c r="A130" s="118"/>
      <c r="B130" s="118"/>
      <c r="C130" s="118"/>
      <c r="D130" s="233"/>
      <c r="E130" s="233"/>
      <c r="F130" s="233"/>
      <c r="G130" s="233"/>
      <c r="H130" s="233"/>
      <c r="I130" s="233"/>
      <c r="J130" s="233"/>
      <c r="K130" s="233"/>
      <c r="L130" s="233"/>
      <c r="M130" s="348"/>
    </row>
    <row r="131" spans="1:13" x14ac:dyDescent="0.2">
      <c r="A131" s="118"/>
      <c r="B131" s="118"/>
      <c r="C131" s="118"/>
      <c r="D131" s="233"/>
      <c r="E131" s="233"/>
      <c r="F131" s="233"/>
      <c r="G131" s="233"/>
      <c r="H131" s="233"/>
      <c r="I131" s="233"/>
      <c r="J131" s="233"/>
      <c r="K131" s="233"/>
      <c r="L131" s="233"/>
      <c r="M131" s="348"/>
    </row>
    <row r="132" spans="1:13" x14ac:dyDescent="0.2">
      <c r="A132" s="118"/>
      <c r="B132" s="118"/>
      <c r="C132" s="118"/>
      <c r="D132" s="233"/>
      <c r="E132" s="233"/>
      <c r="F132" s="233"/>
      <c r="G132" s="233"/>
      <c r="H132" s="233"/>
      <c r="I132" s="233"/>
      <c r="J132" s="233"/>
      <c r="K132" s="233"/>
      <c r="L132" s="233"/>
      <c r="M132" s="348"/>
    </row>
  </sheetData>
  <mergeCells count="16">
    <mergeCell ref="O5:P5"/>
    <mergeCell ref="G2:H2"/>
    <mergeCell ref="I2:J2"/>
    <mergeCell ref="K2:L2"/>
    <mergeCell ref="K3:K4"/>
    <mergeCell ref="L3:L4"/>
    <mergeCell ref="A1:D1"/>
    <mergeCell ref="A2:A4"/>
    <mergeCell ref="B2:B4"/>
    <mergeCell ref="C2:D2"/>
    <mergeCell ref="E2:F2"/>
    <mergeCell ref="B90:L90"/>
    <mergeCell ref="O90:P90"/>
    <mergeCell ref="B91:L91"/>
    <mergeCell ref="B92:L92"/>
    <mergeCell ref="P16:Q16"/>
  </mergeCells>
  <conditionalFormatting sqref="M5:N5 N6:N86 M6:M96">
    <cfRule type="cellIs" dxfId="9" priority="1" operator="greaterThan">
      <formula>0.2</formula>
    </cfRule>
  </conditionalFormatting>
  <hyperlinks>
    <hyperlink ref="O90" location="Indice!A1" display="Volver al Indice"/>
    <hyperlink ref="O90:P90" location="Indice!B19" display="Volver al Indice"/>
    <hyperlink ref="O5:P5" location="Indice!B19" display="Volver al Indice"/>
    <hyperlink ref="O5" location="Indice!A1" display="Volver al Indice"/>
  </hyperlinks>
  <pageMargins left="0.74803149606299213" right="0.74803149606299213" top="0.98425196850393704" bottom="0.98425196850393704" header="0" footer="0"/>
  <pageSetup scale="33"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33"/>
  <sheetViews>
    <sheetView showGridLines="0" topLeftCell="A46" zoomScale="75" zoomScaleNormal="75" workbookViewId="0">
      <selection activeCell="N39" sqref="N39"/>
    </sheetView>
  </sheetViews>
  <sheetFormatPr baseColWidth="10" defaultColWidth="11.42578125" defaultRowHeight="12.75" x14ac:dyDescent="0.2"/>
  <cols>
    <col min="1" max="1" width="3.140625" style="122" customWidth="1"/>
    <col min="2" max="2" width="67.5703125" style="122" customWidth="1"/>
    <col min="3" max="4" width="15.140625" style="122" customWidth="1"/>
    <col min="5" max="5" width="14.5703125" style="122" customWidth="1"/>
    <col min="6" max="6" width="13.42578125" style="122" customWidth="1"/>
    <col min="7" max="7" width="15.28515625" style="122" customWidth="1"/>
    <col min="8" max="8" width="12.28515625" style="122" customWidth="1"/>
    <col min="9" max="9" width="13.42578125" style="122" customWidth="1"/>
    <col min="10" max="10" width="14.85546875" style="122" customWidth="1"/>
    <col min="11" max="11" width="11.85546875" style="122" bestFit="1" customWidth="1"/>
    <col min="12" max="12" width="10.140625" style="122" customWidth="1"/>
    <col min="13" max="13" width="10.140625" style="345" customWidth="1"/>
    <col min="14" max="14" width="13.140625" style="345" bestFit="1" customWidth="1"/>
    <col min="15" max="16384" width="11.42578125" style="122"/>
  </cols>
  <sheetData>
    <row r="1" spans="1:19" ht="15.75" thickBot="1" x14ac:dyDescent="0.25">
      <c r="A1" s="481" t="s">
        <v>408</v>
      </c>
      <c r="B1" s="481"/>
      <c r="C1" s="481"/>
      <c r="D1" s="481"/>
      <c r="E1" s="234"/>
      <c r="F1" s="234"/>
      <c r="G1" s="234"/>
      <c r="H1" s="234"/>
      <c r="I1" s="234"/>
      <c r="J1" s="234"/>
      <c r="K1" s="234"/>
      <c r="L1" s="234"/>
      <c r="M1" s="344"/>
    </row>
    <row r="2" spans="1:19" ht="30" customHeight="1" thickBot="1" x14ac:dyDescent="0.25">
      <c r="A2" s="473"/>
      <c r="B2" s="467" t="s">
        <v>0</v>
      </c>
      <c r="C2" s="477" t="s">
        <v>438</v>
      </c>
      <c r="D2" s="476"/>
      <c r="E2" s="477" t="s">
        <v>442</v>
      </c>
      <c r="F2" s="476"/>
      <c r="G2" s="477" t="s">
        <v>443</v>
      </c>
      <c r="H2" s="476"/>
      <c r="I2" s="477" t="s">
        <v>444</v>
      </c>
      <c r="J2" s="476"/>
      <c r="K2" s="477" t="s">
        <v>445</v>
      </c>
      <c r="L2" s="476"/>
      <c r="M2" s="237"/>
    </row>
    <row r="3" spans="1:19" ht="13.5" thickBot="1" x14ac:dyDescent="0.25">
      <c r="A3" s="474"/>
      <c r="B3" s="468"/>
      <c r="C3" s="100" t="s">
        <v>54</v>
      </c>
      <c r="D3" s="236" t="s">
        <v>55</v>
      </c>
      <c r="E3" s="100" t="s">
        <v>54</v>
      </c>
      <c r="F3" s="236" t="s">
        <v>55</v>
      </c>
      <c r="G3" s="100" t="s">
        <v>54</v>
      </c>
      <c r="H3" s="236" t="s">
        <v>55</v>
      </c>
      <c r="I3" s="100" t="s">
        <v>54</v>
      </c>
      <c r="J3" s="236" t="s">
        <v>55</v>
      </c>
      <c r="K3" s="484" t="s">
        <v>54</v>
      </c>
      <c r="L3" s="485" t="s">
        <v>55</v>
      </c>
      <c r="M3" s="237"/>
      <c r="S3" s="191"/>
    </row>
    <row r="4" spans="1:19" ht="14.25" customHeight="1" thickBot="1" x14ac:dyDescent="0.25">
      <c r="A4" s="475"/>
      <c r="B4" s="469"/>
      <c r="C4" s="102">
        <v>42825</v>
      </c>
      <c r="D4" s="102">
        <v>42825</v>
      </c>
      <c r="E4" s="102">
        <v>42916</v>
      </c>
      <c r="F4" s="174">
        <v>42916</v>
      </c>
      <c r="G4" s="102">
        <v>43008</v>
      </c>
      <c r="H4" s="174">
        <v>43008</v>
      </c>
      <c r="I4" s="102">
        <v>43100</v>
      </c>
      <c r="J4" s="174">
        <v>43100</v>
      </c>
      <c r="K4" s="484"/>
      <c r="L4" s="485"/>
      <c r="M4" s="237"/>
    </row>
    <row r="5" spans="1:19" ht="13.5" thickBot="1" x14ac:dyDescent="0.25">
      <c r="A5" s="125">
        <v>1</v>
      </c>
      <c r="B5" s="349" t="s">
        <v>1</v>
      </c>
      <c r="C5" s="199">
        <v>44617</v>
      </c>
      <c r="D5" s="368">
        <v>3894</v>
      </c>
      <c r="E5" s="239">
        <v>45749</v>
      </c>
      <c r="F5" s="366">
        <v>3994</v>
      </c>
      <c r="G5" s="367">
        <v>48584</v>
      </c>
      <c r="H5" s="364">
        <v>4089</v>
      </c>
      <c r="I5" s="239">
        <v>50011</v>
      </c>
      <c r="J5" s="364">
        <v>4193</v>
      </c>
      <c r="K5" s="239">
        <f>$I5-'Año 2016'!$I5</f>
        <v>6626</v>
      </c>
      <c r="L5" s="240">
        <f>$J5-'Año 2016'!$J5</f>
        <v>380</v>
      </c>
      <c r="M5" s="346"/>
      <c r="N5" s="347"/>
      <c r="O5" s="458" t="s">
        <v>67</v>
      </c>
      <c r="P5" s="459"/>
    </row>
    <row r="6" spans="1:19" x14ac:dyDescent="0.2">
      <c r="A6" s="125">
        <v>2</v>
      </c>
      <c r="B6" s="350" t="s">
        <v>2</v>
      </c>
      <c r="C6" s="203">
        <v>80139</v>
      </c>
      <c r="D6" s="246">
        <v>4312</v>
      </c>
      <c r="E6" s="203">
        <v>81297</v>
      </c>
      <c r="F6" s="112">
        <v>4415</v>
      </c>
      <c r="G6" s="110">
        <v>81664</v>
      </c>
      <c r="H6" s="246">
        <v>4516</v>
      </c>
      <c r="I6" s="203">
        <v>83016</v>
      </c>
      <c r="J6" s="246">
        <v>4617</v>
      </c>
      <c r="K6" s="203">
        <f>$I6-'Año 2016'!$I6</f>
        <v>4256</v>
      </c>
      <c r="L6" s="201">
        <f>$J6-'Año 2016'!$J6</f>
        <v>367</v>
      </c>
      <c r="M6" s="346"/>
      <c r="N6" s="347"/>
    </row>
    <row r="7" spans="1:19" x14ac:dyDescent="0.2">
      <c r="A7" s="125">
        <v>3</v>
      </c>
      <c r="B7" s="350" t="s">
        <v>3</v>
      </c>
      <c r="C7" s="200">
        <v>3707328</v>
      </c>
      <c r="D7" s="111">
        <v>16258</v>
      </c>
      <c r="E7" s="203">
        <v>3879798</v>
      </c>
      <c r="F7" s="112">
        <v>16618</v>
      </c>
      <c r="G7" s="110">
        <v>4060987</v>
      </c>
      <c r="H7" s="246">
        <v>16957</v>
      </c>
      <c r="I7" s="203">
        <v>4217346</v>
      </c>
      <c r="J7" s="246">
        <v>17302</v>
      </c>
      <c r="K7" s="203">
        <f>$I7-'Año 2016'!$I7</f>
        <v>694503</v>
      </c>
      <c r="L7" s="201">
        <f>$J7-'Año 2016'!$J7</f>
        <v>1382</v>
      </c>
      <c r="M7" s="346"/>
      <c r="N7" s="347"/>
    </row>
    <row r="8" spans="1:19" x14ac:dyDescent="0.2">
      <c r="A8" s="125">
        <v>4</v>
      </c>
      <c r="B8" s="350" t="s">
        <v>4</v>
      </c>
      <c r="C8" s="200">
        <v>176083</v>
      </c>
      <c r="D8" s="111">
        <v>10991</v>
      </c>
      <c r="E8" s="203">
        <v>180207</v>
      </c>
      <c r="F8" s="112">
        <v>11384</v>
      </c>
      <c r="G8" s="110">
        <v>186392</v>
      </c>
      <c r="H8" s="246">
        <v>11825</v>
      </c>
      <c r="I8" s="203">
        <v>191305</v>
      </c>
      <c r="J8" s="246">
        <v>12230</v>
      </c>
      <c r="K8" s="203">
        <f>$I8-'Año 2016'!$I8</f>
        <v>20388</v>
      </c>
      <c r="L8" s="201">
        <f>$J8-'Año 2016'!$J8</f>
        <v>1660</v>
      </c>
      <c r="M8" s="346"/>
      <c r="N8" s="347"/>
    </row>
    <row r="9" spans="1:19" x14ac:dyDescent="0.2">
      <c r="A9" s="125">
        <v>5</v>
      </c>
      <c r="B9" s="350" t="s">
        <v>5</v>
      </c>
      <c r="C9" s="200">
        <v>960763</v>
      </c>
      <c r="D9" s="111">
        <v>12316</v>
      </c>
      <c r="E9" s="203">
        <v>980913</v>
      </c>
      <c r="F9" s="112">
        <v>12660</v>
      </c>
      <c r="G9" s="110">
        <v>1008645</v>
      </c>
      <c r="H9" s="246">
        <v>13013</v>
      </c>
      <c r="I9" s="203">
        <v>1030791</v>
      </c>
      <c r="J9" s="246">
        <v>13326</v>
      </c>
      <c r="K9" s="203">
        <f>$I9-'Año 2016'!$I9</f>
        <v>93932</v>
      </c>
      <c r="L9" s="201">
        <f>$J9-'Año 2016'!$J9</f>
        <v>1352</v>
      </c>
      <c r="M9" s="346"/>
      <c r="N9" s="347"/>
    </row>
    <row r="10" spans="1:19" x14ac:dyDescent="0.2">
      <c r="A10" s="125">
        <v>6</v>
      </c>
      <c r="B10" s="350" t="s">
        <v>6</v>
      </c>
      <c r="C10" s="200">
        <v>11415</v>
      </c>
      <c r="D10" s="111">
        <v>7204</v>
      </c>
      <c r="E10" s="203">
        <v>11699</v>
      </c>
      <c r="F10" s="112">
        <v>7299</v>
      </c>
      <c r="G10" s="110">
        <v>12302</v>
      </c>
      <c r="H10" s="246">
        <v>7419</v>
      </c>
      <c r="I10" s="203">
        <v>12559</v>
      </c>
      <c r="J10" s="246">
        <v>7522</v>
      </c>
      <c r="K10" s="203">
        <f>$I10-'Año 2016'!$I10</f>
        <v>1395</v>
      </c>
      <c r="L10" s="201">
        <f>$J10-'Año 2016'!$J10</f>
        <v>416</v>
      </c>
      <c r="M10" s="346"/>
      <c r="N10" s="347"/>
    </row>
    <row r="11" spans="1:19" x14ac:dyDescent="0.2">
      <c r="A11" s="125">
        <v>7</v>
      </c>
      <c r="B11" s="350" t="s">
        <v>7</v>
      </c>
      <c r="C11" s="200">
        <v>1290377</v>
      </c>
      <c r="D11" s="111">
        <v>116072</v>
      </c>
      <c r="E11" s="203">
        <v>1315953</v>
      </c>
      <c r="F11" s="112">
        <v>118162</v>
      </c>
      <c r="G11" s="110">
        <v>1365522</v>
      </c>
      <c r="H11" s="246">
        <v>120278</v>
      </c>
      <c r="I11" s="203">
        <v>1392077</v>
      </c>
      <c r="J11" s="246">
        <v>122263</v>
      </c>
      <c r="K11" s="203">
        <f>$I11-'Año 2016'!$I11</f>
        <v>131713</v>
      </c>
      <c r="L11" s="201">
        <f>$J11-'Año 2016'!$J11</f>
        <v>8330</v>
      </c>
      <c r="M11" s="346"/>
      <c r="N11" s="347"/>
    </row>
    <row r="12" spans="1:19" x14ac:dyDescent="0.2">
      <c r="A12" s="125">
        <v>8</v>
      </c>
      <c r="B12" s="350" t="s">
        <v>8</v>
      </c>
      <c r="C12" s="200">
        <v>126788</v>
      </c>
      <c r="D12" s="111">
        <v>28140</v>
      </c>
      <c r="E12" s="203">
        <v>129874</v>
      </c>
      <c r="F12" s="112">
        <v>28864</v>
      </c>
      <c r="G12" s="110">
        <v>136369</v>
      </c>
      <c r="H12" s="246">
        <v>29601</v>
      </c>
      <c r="I12" s="203">
        <v>140238</v>
      </c>
      <c r="J12" s="246">
        <v>30343</v>
      </c>
      <c r="K12" s="203">
        <f>$I12-'Año 2016'!$I12</f>
        <v>16869</v>
      </c>
      <c r="L12" s="201">
        <f>$J12-'Año 2016'!$J12</f>
        <v>2758</v>
      </c>
      <c r="M12" s="346"/>
      <c r="N12" s="347"/>
    </row>
    <row r="13" spans="1:19" x14ac:dyDescent="0.2">
      <c r="A13" s="125">
        <v>9</v>
      </c>
      <c r="B13" s="350" t="s">
        <v>9</v>
      </c>
      <c r="C13" s="200">
        <v>9634</v>
      </c>
      <c r="D13" s="111">
        <v>377</v>
      </c>
      <c r="E13" s="203">
        <v>9793</v>
      </c>
      <c r="F13" s="112">
        <v>391</v>
      </c>
      <c r="G13" s="110">
        <v>9894</v>
      </c>
      <c r="H13" s="246">
        <v>400</v>
      </c>
      <c r="I13" s="203">
        <v>10082</v>
      </c>
      <c r="J13" s="246">
        <v>412</v>
      </c>
      <c r="K13" s="203">
        <f>$I13-'Año 2016'!$I13</f>
        <v>655</v>
      </c>
      <c r="L13" s="201">
        <f>$J13-'Año 2016'!$J13</f>
        <v>41</v>
      </c>
      <c r="M13" s="346"/>
      <c r="N13" s="347"/>
    </row>
    <row r="14" spans="1:19" x14ac:dyDescent="0.2">
      <c r="A14" s="125">
        <v>10</v>
      </c>
      <c r="B14" s="350" t="s">
        <v>10</v>
      </c>
      <c r="C14" s="200">
        <v>7533</v>
      </c>
      <c r="D14" s="111">
        <v>1741</v>
      </c>
      <c r="E14" s="203">
        <v>7691</v>
      </c>
      <c r="F14" s="112">
        <v>1772</v>
      </c>
      <c r="G14" s="110">
        <v>7959</v>
      </c>
      <c r="H14" s="246">
        <v>1796</v>
      </c>
      <c r="I14" s="203">
        <v>8185</v>
      </c>
      <c r="J14" s="246">
        <v>1828</v>
      </c>
      <c r="K14" s="203">
        <f>$I14-'Año 2016'!$I14</f>
        <v>805</v>
      </c>
      <c r="L14" s="201">
        <f>$J14-'Año 2016'!$J14</f>
        <v>127</v>
      </c>
      <c r="M14" s="346"/>
      <c r="N14" s="347"/>
    </row>
    <row r="15" spans="1:19" x14ac:dyDescent="0.2">
      <c r="A15" s="125">
        <v>11</v>
      </c>
      <c r="B15" s="350" t="s">
        <v>11</v>
      </c>
      <c r="C15" s="200">
        <v>665313</v>
      </c>
      <c r="D15" s="111">
        <v>23247</v>
      </c>
      <c r="E15" s="203">
        <v>680100</v>
      </c>
      <c r="F15" s="112">
        <v>23800</v>
      </c>
      <c r="G15" s="110">
        <v>701661</v>
      </c>
      <c r="H15" s="246">
        <v>24276</v>
      </c>
      <c r="I15" s="203">
        <v>719114</v>
      </c>
      <c r="J15" s="246">
        <v>24866</v>
      </c>
      <c r="K15" s="203">
        <f>$I15-'Año 2016'!$I15</f>
        <v>72560</v>
      </c>
      <c r="L15" s="201">
        <f>$J15-'Año 2016'!$J15</f>
        <v>2139</v>
      </c>
      <c r="M15" s="346"/>
      <c r="N15" s="347"/>
    </row>
    <row r="16" spans="1:19" ht="15" x14ac:dyDescent="0.2">
      <c r="A16" s="125">
        <v>12</v>
      </c>
      <c r="B16" s="350" t="s">
        <v>12</v>
      </c>
      <c r="C16" s="200">
        <v>27604</v>
      </c>
      <c r="D16" s="111">
        <v>2144</v>
      </c>
      <c r="E16" s="203">
        <v>28332</v>
      </c>
      <c r="F16" s="112">
        <v>2203</v>
      </c>
      <c r="G16" s="110">
        <v>29544</v>
      </c>
      <c r="H16" s="246">
        <v>2261</v>
      </c>
      <c r="I16" s="203">
        <v>30443</v>
      </c>
      <c r="J16" s="246">
        <v>2330</v>
      </c>
      <c r="K16" s="203">
        <f>$I16-'Año 2016'!$I16</f>
        <v>3762</v>
      </c>
      <c r="L16" s="201">
        <f>$J16-'Año 2016'!$J16</f>
        <v>276</v>
      </c>
      <c r="M16" s="346"/>
      <c r="N16" s="347"/>
      <c r="P16" s="457"/>
      <c r="Q16" s="457"/>
    </row>
    <row r="17" spans="1:14" x14ac:dyDescent="0.2">
      <c r="A17" s="125">
        <v>13</v>
      </c>
      <c r="B17" s="350" t="s">
        <v>13</v>
      </c>
      <c r="C17" s="200">
        <v>4479</v>
      </c>
      <c r="D17" s="111">
        <v>600</v>
      </c>
      <c r="E17" s="203">
        <v>4561</v>
      </c>
      <c r="F17" s="112">
        <v>622</v>
      </c>
      <c r="G17" s="110">
        <v>4872</v>
      </c>
      <c r="H17" s="246">
        <v>647</v>
      </c>
      <c r="I17" s="203">
        <v>4965</v>
      </c>
      <c r="J17" s="246">
        <v>658</v>
      </c>
      <c r="K17" s="203">
        <f>$I17-'Año 2016'!$I17</f>
        <v>591</v>
      </c>
      <c r="L17" s="201">
        <f>$J17-'Año 2016'!$J17</f>
        <v>80</v>
      </c>
      <c r="M17" s="346"/>
      <c r="N17" s="347"/>
    </row>
    <row r="18" spans="1:14" x14ac:dyDescent="0.2">
      <c r="A18" s="125">
        <v>14</v>
      </c>
      <c r="B18" s="350" t="s">
        <v>14</v>
      </c>
      <c r="C18" s="200">
        <v>12665</v>
      </c>
      <c r="D18" s="111">
        <v>1488</v>
      </c>
      <c r="E18" s="203">
        <v>12889</v>
      </c>
      <c r="F18" s="112">
        <v>1512</v>
      </c>
      <c r="G18" s="110">
        <v>13442</v>
      </c>
      <c r="H18" s="246">
        <v>1544</v>
      </c>
      <c r="I18" s="203">
        <v>13699</v>
      </c>
      <c r="J18" s="246">
        <v>1580</v>
      </c>
      <c r="K18" s="203">
        <f>$I18-'Año 2016'!$I18</f>
        <v>1309</v>
      </c>
      <c r="L18" s="201">
        <f>$J18-'Año 2016'!$J18</f>
        <v>130</v>
      </c>
      <c r="M18" s="346"/>
      <c r="N18" s="347"/>
    </row>
    <row r="19" spans="1:14" x14ac:dyDescent="0.2">
      <c r="A19" s="125">
        <v>15</v>
      </c>
      <c r="B19" s="350" t="s">
        <v>15</v>
      </c>
      <c r="C19" s="200">
        <v>30465</v>
      </c>
      <c r="D19" s="111">
        <v>3029</v>
      </c>
      <c r="E19" s="203">
        <v>31226</v>
      </c>
      <c r="F19" s="112">
        <v>3108</v>
      </c>
      <c r="G19" s="110">
        <v>32320</v>
      </c>
      <c r="H19" s="246">
        <v>3194</v>
      </c>
      <c r="I19" s="203">
        <v>33050</v>
      </c>
      <c r="J19" s="246">
        <v>3258</v>
      </c>
      <c r="K19" s="203">
        <f>$I19-'Año 2016'!$I19</f>
        <v>3296</v>
      </c>
      <c r="L19" s="201">
        <f>$J19-'Año 2016'!$J19</f>
        <v>305</v>
      </c>
      <c r="M19" s="346"/>
      <c r="N19" s="347"/>
    </row>
    <row r="20" spans="1:14" x14ac:dyDescent="0.2">
      <c r="A20" s="125">
        <v>16</v>
      </c>
      <c r="B20" s="350" t="s">
        <v>16</v>
      </c>
      <c r="C20" s="200">
        <v>18067</v>
      </c>
      <c r="D20" s="111">
        <v>3175</v>
      </c>
      <c r="E20" s="203">
        <v>18359</v>
      </c>
      <c r="F20" s="112">
        <v>3259</v>
      </c>
      <c r="G20" s="110">
        <v>19012</v>
      </c>
      <c r="H20" s="246">
        <v>3326</v>
      </c>
      <c r="I20" s="203">
        <v>19340</v>
      </c>
      <c r="J20" s="246">
        <v>3396</v>
      </c>
      <c r="K20" s="203">
        <f>$I20-'Año 2016'!$I20</f>
        <v>1626</v>
      </c>
      <c r="L20" s="201">
        <f>$J20-'Año 2016'!$J20</f>
        <v>283</v>
      </c>
      <c r="M20" s="346"/>
      <c r="N20" s="347"/>
    </row>
    <row r="21" spans="1:14" x14ac:dyDescent="0.2">
      <c r="A21" s="125">
        <v>17</v>
      </c>
      <c r="B21" s="350" t="s">
        <v>17</v>
      </c>
      <c r="C21" s="200">
        <v>20570</v>
      </c>
      <c r="D21" s="111">
        <v>3518</v>
      </c>
      <c r="E21" s="203">
        <v>21070</v>
      </c>
      <c r="F21" s="112">
        <v>3606</v>
      </c>
      <c r="G21" s="110">
        <v>21834</v>
      </c>
      <c r="H21" s="246">
        <v>3726</v>
      </c>
      <c r="I21" s="203">
        <v>22364</v>
      </c>
      <c r="J21" s="246">
        <v>3841</v>
      </c>
      <c r="K21" s="203">
        <f>$I21-'Año 2016'!$I21</f>
        <v>2421</v>
      </c>
      <c r="L21" s="201">
        <f>$J21-'Año 2016'!$J21</f>
        <v>418</v>
      </c>
      <c r="M21" s="346"/>
      <c r="N21" s="347"/>
    </row>
    <row r="22" spans="1:14" s="150" customFormat="1" x14ac:dyDescent="0.2">
      <c r="A22" s="125">
        <v>18</v>
      </c>
      <c r="B22" s="350" t="s">
        <v>18</v>
      </c>
      <c r="C22" s="209">
        <v>195281</v>
      </c>
      <c r="D22" s="111">
        <v>9420</v>
      </c>
      <c r="E22" s="110">
        <v>213206</v>
      </c>
      <c r="F22" s="112">
        <v>9770</v>
      </c>
      <c r="G22" s="110">
        <v>246515</v>
      </c>
      <c r="H22" s="246">
        <v>10152</v>
      </c>
      <c r="I22" s="110">
        <v>274496</v>
      </c>
      <c r="J22" s="246">
        <v>10489</v>
      </c>
      <c r="K22" s="110">
        <f>$I22-'Año 2016'!$I22</f>
        <v>97392</v>
      </c>
      <c r="L22" s="112">
        <f>$J22-'Año 2016'!$J22</f>
        <v>1430</v>
      </c>
      <c r="M22" s="346"/>
      <c r="N22" s="347"/>
    </row>
    <row r="23" spans="1:14" x14ac:dyDescent="0.2">
      <c r="A23" s="125">
        <v>19</v>
      </c>
      <c r="B23" s="350" t="s">
        <v>19</v>
      </c>
      <c r="C23" s="200">
        <v>3536280</v>
      </c>
      <c r="D23" s="111">
        <v>143412</v>
      </c>
      <c r="E23" s="203">
        <v>3614499</v>
      </c>
      <c r="F23" s="112">
        <v>152051</v>
      </c>
      <c r="G23" s="110">
        <v>3715986</v>
      </c>
      <c r="H23" s="246">
        <v>158896</v>
      </c>
      <c r="I23" s="203">
        <v>3758596</v>
      </c>
      <c r="J23" s="246">
        <v>162986</v>
      </c>
      <c r="K23" s="203">
        <f>$I23-'Año 2016'!$I23</f>
        <v>247935</v>
      </c>
      <c r="L23" s="201">
        <f>$J23-'Año 2016'!$J23</f>
        <v>22027</v>
      </c>
      <c r="M23" s="346"/>
      <c r="N23" s="347"/>
    </row>
    <row r="24" spans="1:14" x14ac:dyDescent="0.2">
      <c r="A24" s="125">
        <v>20</v>
      </c>
      <c r="B24" s="350" t="s">
        <v>20</v>
      </c>
      <c r="C24" s="200">
        <v>294158</v>
      </c>
      <c r="D24" s="111">
        <v>1273</v>
      </c>
      <c r="E24" s="203">
        <v>303551</v>
      </c>
      <c r="F24" s="112">
        <v>1333</v>
      </c>
      <c r="G24" s="110">
        <v>318792</v>
      </c>
      <c r="H24" s="246">
        <v>1415</v>
      </c>
      <c r="I24" s="203">
        <v>326118</v>
      </c>
      <c r="J24" s="246">
        <v>1447</v>
      </c>
      <c r="K24" s="203">
        <f>$I24-'Año 2016'!$I24</f>
        <v>37032</v>
      </c>
      <c r="L24" s="201">
        <f>$J24-'Año 2016'!$J24</f>
        <v>205</v>
      </c>
      <c r="M24" s="346"/>
      <c r="N24" s="347"/>
    </row>
    <row r="25" spans="1:14" x14ac:dyDescent="0.2">
      <c r="A25" s="125">
        <v>21</v>
      </c>
      <c r="B25" s="350" t="s">
        <v>21</v>
      </c>
      <c r="C25" s="200">
        <v>2854430</v>
      </c>
      <c r="D25" s="111">
        <v>241437</v>
      </c>
      <c r="E25" s="203">
        <v>2892603</v>
      </c>
      <c r="F25" s="112">
        <v>245576</v>
      </c>
      <c r="G25" s="110">
        <v>3001910</v>
      </c>
      <c r="H25" s="246">
        <v>250333</v>
      </c>
      <c r="I25" s="203">
        <v>3039006</v>
      </c>
      <c r="J25" s="246">
        <v>254478</v>
      </c>
      <c r="K25" s="203">
        <f>$I25-'Año 2016'!$I25</f>
        <v>220172</v>
      </c>
      <c r="L25" s="201">
        <f>$J25-'Año 2016'!$J25</f>
        <v>16692</v>
      </c>
      <c r="M25" s="346"/>
      <c r="N25" s="347"/>
    </row>
    <row r="26" spans="1:14" x14ac:dyDescent="0.2">
      <c r="A26" s="125">
        <v>22</v>
      </c>
      <c r="B26" s="350" t="s">
        <v>22</v>
      </c>
      <c r="C26" s="200">
        <v>15614</v>
      </c>
      <c r="D26" s="111">
        <v>2670</v>
      </c>
      <c r="E26" s="203">
        <v>16367</v>
      </c>
      <c r="F26" s="112">
        <v>2736</v>
      </c>
      <c r="G26" s="110">
        <v>17292</v>
      </c>
      <c r="H26" s="246">
        <v>2823</v>
      </c>
      <c r="I26" s="203">
        <v>17996</v>
      </c>
      <c r="J26" s="246">
        <v>2898</v>
      </c>
      <c r="K26" s="203">
        <f>$I26-'Año 2016'!$I26</f>
        <v>3058</v>
      </c>
      <c r="L26" s="201">
        <f>$J26-'Año 2016'!$J26</f>
        <v>296</v>
      </c>
      <c r="M26" s="346"/>
      <c r="N26" s="347"/>
    </row>
    <row r="27" spans="1:14" x14ac:dyDescent="0.2">
      <c r="A27" s="125">
        <v>23</v>
      </c>
      <c r="B27" s="350" t="s">
        <v>23</v>
      </c>
      <c r="C27" s="200">
        <v>1115165</v>
      </c>
      <c r="D27" s="111">
        <v>155208</v>
      </c>
      <c r="E27" s="203">
        <v>1148814</v>
      </c>
      <c r="F27" s="112">
        <v>159205</v>
      </c>
      <c r="G27" s="110">
        <v>1186019</v>
      </c>
      <c r="H27" s="246">
        <v>163595</v>
      </c>
      <c r="I27" s="203">
        <v>1213831</v>
      </c>
      <c r="J27" s="246">
        <v>166984</v>
      </c>
      <c r="K27" s="203">
        <f>$I27-'Año 2016'!$I27</f>
        <v>128592</v>
      </c>
      <c r="L27" s="201">
        <f>$J27-'Año 2016'!$J27</f>
        <v>16003</v>
      </c>
      <c r="M27" s="346"/>
      <c r="N27" s="347"/>
    </row>
    <row r="28" spans="1:14" x14ac:dyDescent="0.2">
      <c r="A28" s="125">
        <v>24</v>
      </c>
      <c r="B28" s="350" t="s">
        <v>414</v>
      </c>
      <c r="C28" s="200">
        <v>208463</v>
      </c>
      <c r="D28" s="111">
        <v>6999</v>
      </c>
      <c r="E28" s="203">
        <v>212340</v>
      </c>
      <c r="F28" s="112">
        <v>7190</v>
      </c>
      <c r="G28" s="110">
        <v>217728</v>
      </c>
      <c r="H28" s="246">
        <v>7355</v>
      </c>
      <c r="I28" s="203">
        <v>221546</v>
      </c>
      <c r="J28" s="246">
        <v>7515</v>
      </c>
      <c r="K28" s="203">
        <f>$I28-'Año 2016'!$I28</f>
        <v>17326</v>
      </c>
      <c r="L28" s="244">
        <f>$J28-'Año 2016'!$J28</f>
        <v>674</v>
      </c>
      <c r="M28" s="346"/>
      <c r="N28" s="347"/>
    </row>
    <row r="29" spans="1:14" x14ac:dyDescent="0.2">
      <c r="A29" s="125">
        <v>25</v>
      </c>
      <c r="B29" s="350" t="s">
        <v>25</v>
      </c>
      <c r="C29" s="200">
        <v>59779</v>
      </c>
      <c r="D29" s="111">
        <v>6346</v>
      </c>
      <c r="E29" s="203">
        <v>61229</v>
      </c>
      <c r="F29" s="112">
        <v>6509</v>
      </c>
      <c r="G29" s="110">
        <v>63586</v>
      </c>
      <c r="H29" s="246">
        <v>6660</v>
      </c>
      <c r="I29" s="203">
        <v>65143</v>
      </c>
      <c r="J29" s="246">
        <v>6842</v>
      </c>
      <c r="K29" s="203">
        <f>$I29-'Año 2016'!$I29</f>
        <v>7186</v>
      </c>
      <c r="L29" s="201">
        <f>$J29-'Año 2016'!$J29</f>
        <v>633</v>
      </c>
      <c r="M29" s="346"/>
      <c r="N29" s="347"/>
    </row>
    <row r="30" spans="1:14" ht="25.5" x14ac:dyDescent="0.2">
      <c r="A30" s="125">
        <v>26</v>
      </c>
      <c r="B30" s="350" t="s">
        <v>170</v>
      </c>
      <c r="C30" s="209">
        <v>222313</v>
      </c>
      <c r="D30" s="111">
        <v>18952</v>
      </c>
      <c r="E30" s="203">
        <v>227720</v>
      </c>
      <c r="F30" s="112">
        <v>19572</v>
      </c>
      <c r="G30" s="110">
        <v>234523</v>
      </c>
      <c r="H30" s="246">
        <v>20190</v>
      </c>
      <c r="I30" s="110">
        <v>240474</v>
      </c>
      <c r="J30" s="246">
        <v>20806</v>
      </c>
      <c r="K30" s="110">
        <f>$I30-'Año 2016'!$I30</f>
        <v>24281</v>
      </c>
      <c r="L30" s="201">
        <f>$J30-'Año 2016'!$J30</f>
        <v>2457</v>
      </c>
      <c r="M30" s="346"/>
      <c r="N30" s="347"/>
    </row>
    <row r="31" spans="1:14" x14ac:dyDescent="0.2">
      <c r="A31" s="125">
        <v>27</v>
      </c>
      <c r="B31" s="350" t="s">
        <v>27</v>
      </c>
      <c r="C31" s="200">
        <v>148064</v>
      </c>
      <c r="D31" s="111">
        <v>1571</v>
      </c>
      <c r="E31" s="110">
        <v>151320</v>
      </c>
      <c r="F31" s="112">
        <v>1621</v>
      </c>
      <c r="G31" s="110">
        <v>155677</v>
      </c>
      <c r="H31" s="246">
        <v>1660</v>
      </c>
      <c r="I31" s="203">
        <v>159391</v>
      </c>
      <c r="J31" s="246">
        <v>1709</v>
      </c>
      <c r="K31" s="203">
        <f>$I31-'Año 2016'!$I31</f>
        <v>15157</v>
      </c>
      <c r="L31" s="201">
        <f>$J31-'Año 2016'!$J31</f>
        <v>187</v>
      </c>
      <c r="M31" s="346"/>
      <c r="N31" s="347"/>
    </row>
    <row r="32" spans="1:14" x14ac:dyDescent="0.2">
      <c r="A32" s="125">
        <v>28</v>
      </c>
      <c r="B32" s="350" t="s">
        <v>28</v>
      </c>
      <c r="C32" s="200">
        <v>41750</v>
      </c>
      <c r="D32" s="111">
        <v>5898</v>
      </c>
      <c r="E32" s="203">
        <v>42722</v>
      </c>
      <c r="F32" s="112">
        <v>6046</v>
      </c>
      <c r="G32" s="110">
        <v>43960</v>
      </c>
      <c r="H32" s="246">
        <v>6239</v>
      </c>
      <c r="I32" s="203">
        <v>45077</v>
      </c>
      <c r="J32" s="246">
        <v>6400</v>
      </c>
      <c r="K32" s="203">
        <f>$I32-'Año 2016'!$I32</f>
        <v>4496</v>
      </c>
      <c r="L32" s="201">
        <f>$J32-'Año 2016'!$J32</f>
        <v>657</v>
      </c>
      <c r="M32" s="346"/>
      <c r="N32" s="347"/>
    </row>
    <row r="33" spans="1:14" x14ac:dyDescent="0.2">
      <c r="A33" s="125">
        <v>29</v>
      </c>
      <c r="B33" s="350" t="s">
        <v>29</v>
      </c>
      <c r="C33" s="200">
        <v>1550848</v>
      </c>
      <c r="D33" s="111">
        <v>19930</v>
      </c>
      <c r="E33" s="203">
        <v>1596129</v>
      </c>
      <c r="F33" s="112">
        <v>21101</v>
      </c>
      <c r="G33" s="110">
        <v>1650520</v>
      </c>
      <c r="H33" s="246">
        <v>22152</v>
      </c>
      <c r="I33" s="203">
        <v>1702799</v>
      </c>
      <c r="J33" s="246">
        <v>23371</v>
      </c>
      <c r="K33" s="203">
        <f>$I33-'Año 2016'!$I33</f>
        <v>206511</v>
      </c>
      <c r="L33" s="201">
        <f>$J33-'Año 2016'!$J33</f>
        <v>4371</v>
      </c>
      <c r="M33" s="346"/>
      <c r="N33" s="347"/>
    </row>
    <row r="34" spans="1:14" x14ac:dyDescent="0.2">
      <c r="A34" s="125">
        <v>30</v>
      </c>
      <c r="B34" s="350" t="s">
        <v>30</v>
      </c>
      <c r="C34" s="200">
        <v>97948</v>
      </c>
      <c r="D34" s="111">
        <v>5532</v>
      </c>
      <c r="E34" s="203">
        <v>99994</v>
      </c>
      <c r="F34" s="112">
        <v>5667</v>
      </c>
      <c r="G34" s="110">
        <v>102360</v>
      </c>
      <c r="H34" s="246">
        <v>5833</v>
      </c>
      <c r="I34" s="203">
        <v>104364</v>
      </c>
      <c r="J34" s="246">
        <v>5984</v>
      </c>
      <c r="K34" s="203">
        <f>$I34-'Año 2016'!$I34</f>
        <v>8699</v>
      </c>
      <c r="L34" s="201">
        <f>$J34-'Año 2016'!$J34</f>
        <v>595</v>
      </c>
      <c r="M34" s="346"/>
      <c r="N34" s="347"/>
    </row>
    <row r="35" spans="1:14" x14ac:dyDescent="0.2">
      <c r="A35" s="125">
        <v>31</v>
      </c>
      <c r="B35" s="350" t="s">
        <v>31</v>
      </c>
      <c r="C35" s="200">
        <v>294953</v>
      </c>
      <c r="D35" s="111">
        <v>5909</v>
      </c>
      <c r="E35" s="203">
        <v>299832</v>
      </c>
      <c r="F35" s="112">
        <v>6085</v>
      </c>
      <c r="G35" s="110">
        <v>307245</v>
      </c>
      <c r="H35" s="246">
        <v>6243</v>
      </c>
      <c r="I35" s="203">
        <v>313788</v>
      </c>
      <c r="J35" s="246">
        <v>6434</v>
      </c>
      <c r="K35" s="203">
        <f>$I35-'Año 2016'!$I35</f>
        <v>25976</v>
      </c>
      <c r="L35" s="201">
        <f>$J35-'Año 2016'!$J35</f>
        <v>669</v>
      </c>
      <c r="M35" s="346"/>
      <c r="N35" s="347"/>
    </row>
    <row r="36" spans="1:14" x14ac:dyDescent="0.2">
      <c r="A36" s="125">
        <v>32</v>
      </c>
      <c r="B36" s="350" t="s">
        <v>32</v>
      </c>
      <c r="C36" s="200">
        <v>23121</v>
      </c>
      <c r="D36" s="111">
        <v>2030</v>
      </c>
      <c r="E36" s="203">
        <v>23692</v>
      </c>
      <c r="F36" s="112">
        <v>2083</v>
      </c>
      <c r="G36" s="110">
        <v>24393</v>
      </c>
      <c r="H36" s="246">
        <v>2129</v>
      </c>
      <c r="I36" s="203">
        <v>25104</v>
      </c>
      <c r="J36" s="246">
        <v>2183</v>
      </c>
      <c r="K36" s="203">
        <f>$I36-'Año 2016'!$I36</f>
        <v>2710</v>
      </c>
      <c r="L36" s="201">
        <f>$J36-'Año 2016'!$J36</f>
        <v>212</v>
      </c>
      <c r="M36" s="346"/>
      <c r="N36" s="347"/>
    </row>
    <row r="37" spans="1:14" x14ac:dyDescent="0.2">
      <c r="A37" s="125">
        <v>33</v>
      </c>
      <c r="B37" s="350" t="s">
        <v>33</v>
      </c>
      <c r="C37" s="200">
        <v>5855</v>
      </c>
      <c r="D37" s="111">
        <v>388</v>
      </c>
      <c r="E37" s="203">
        <v>5988</v>
      </c>
      <c r="F37" s="112">
        <v>403</v>
      </c>
      <c r="G37" s="110">
        <v>6145</v>
      </c>
      <c r="H37" s="246">
        <v>413</v>
      </c>
      <c r="I37" s="203">
        <v>6312</v>
      </c>
      <c r="J37" s="246">
        <v>418</v>
      </c>
      <c r="K37" s="203">
        <f>$I37-'Año 2016'!$I37</f>
        <v>630</v>
      </c>
      <c r="L37" s="201">
        <f>$J37-'Año 2016'!$J37</f>
        <v>40</v>
      </c>
      <c r="M37" s="346"/>
      <c r="N37" s="347"/>
    </row>
    <row r="38" spans="1:14" ht="15.75" customHeight="1" x14ac:dyDescent="0.2">
      <c r="A38" s="125">
        <v>34</v>
      </c>
      <c r="B38" s="350" t="s">
        <v>34</v>
      </c>
      <c r="C38" s="200">
        <v>1090943</v>
      </c>
      <c r="D38" s="111">
        <v>236228</v>
      </c>
      <c r="E38" s="203">
        <v>1102634</v>
      </c>
      <c r="F38" s="112">
        <v>241441</v>
      </c>
      <c r="G38" s="110">
        <v>1117363</v>
      </c>
      <c r="H38" s="246">
        <v>246489</v>
      </c>
      <c r="I38" s="203">
        <v>1128455</v>
      </c>
      <c r="J38" s="246">
        <v>251044</v>
      </c>
      <c r="K38" s="203">
        <f>$I38-'Año 2016'!$I38</f>
        <v>51328</v>
      </c>
      <c r="L38" s="201">
        <f>$J38-'Año 2016'!$J38</f>
        <v>19371</v>
      </c>
      <c r="M38" s="346"/>
      <c r="N38" s="347"/>
    </row>
    <row r="39" spans="1:14" ht="25.5" customHeight="1" x14ac:dyDescent="0.2">
      <c r="A39" s="125">
        <v>35</v>
      </c>
      <c r="B39" s="350" t="s">
        <v>35</v>
      </c>
      <c r="C39" s="209">
        <v>76445</v>
      </c>
      <c r="D39" s="111">
        <v>8795</v>
      </c>
      <c r="E39" s="203">
        <v>79489</v>
      </c>
      <c r="F39" s="112">
        <v>9361</v>
      </c>
      <c r="G39" s="110">
        <v>82988</v>
      </c>
      <c r="H39" s="246">
        <v>9966</v>
      </c>
      <c r="I39" s="110">
        <v>86390</v>
      </c>
      <c r="J39" s="246">
        <v>10484</v>
      </c>
      <c r="K39" s="110">
        <f>$I39-'Año 2016'!$I39</f>
        <v>13210</v>
      </c>
      <c r="L39" s="112">
        <f>$J39-'Año 2016'!$J39</f>
        <v>2163</v>
      </c>
      <c r="M39" s="346"/>
      <c r="N39" s="347"/>
    </row>
    <row r="40" spans="1:14" x14ac:dyDescent="0.2">
      <c r="A40" s="125">
        <v>36</v>
      </c>
      <c r="B40" s="350" t="s">
        <v>36</v>
      </c>
      <c r="C40" s="200">
        <v>523430</v>
      </c>
      <c r="D40" s="111">
        <v>2161</v>
      </c>
      <c r="E40" s="110">
        <v>536134</v>
      </c>
      <c r="F40" s="112">
        <v>2257</v>
      </c>
      <c r="G40" s="110">
        <v>553045</v>
      </c>
      <c r="H40" s="246">
        <v>2327</v>
      </c>
      <c r="I40" s="203">
        <v>568546</v>
      </c>
      <c r="J40" s="246">
        <v>2419</v>
      </c>
      <c r="K40" s="203">
        <f>$I40-'Año 2016'!$I40</f>
        <v>61567</v>
      </c>
      <c r="L40" s="201">
        <f>$J40-'Año 2016'!$J40</f>
        <v>340</v>
      </c>
      <c r="M40" s="346"/>
      <c r="N40" s="347"/>
    </row>
    <row r="41" spans="1:14" ht="12.75" customHeight="1" x14ac:dyDescent="0.2">
      <c r="A41" s="125">
        <v>37</v>
      </c>
      <c r="B41" s="350" t="s">
        <v>37</v>
      </c>
      <c r="C41" s="209">
        <v>233750</v>
      </c>
      <c r="D41" s="111">
        <v>9661</v>
      </c>
      <c r="E41" s="203">
        <v>239743</v>
      </c>
      <c r="F41" s="112">
        <v>9965</v>
      </c>
      <c r="G41" s="110">
        <v>250459</v>
      </c>
      <c r="H41" s="246">
        <v>10320</v>
      </c>
      <c r="I41" s="110">
        <v>257437</v>
      </c>
      <c r="J41" s="246">
        <v>10624</v>
      </c>
      <c r="K41" s="110">
        <f>$I41-'Año 2016'!$I41</f>
        <v>31062</v>
      </c>
      <c r="L41" s="112">
        <f>$J41-'Año 2016'!$J41</f>
        <v>1277</v>
      </c>
      <c r="M41" s="346"/>
      <c r="N41" s="347"/>
    </row>
    <row r="42" spans="1:14" s="150" customFormat="1" ht="25.5" x14ac:dyDescent="0.2">
      <c r="A42" s="125">
        <v>38</v>
      </c>
      <c r="B42" s="350" t="s">
        <v>38</v>
      </c>
      <c r="C42" s="209">
        <v>227595</v>
      </c>
      <c r="D42" s="111">
        <v>9295</v>
      </c>
      <c r="E42" s="110">
        <v>231964</v>
      </c>
      <c r="F42" s="112">
        <v>9581</v>
      </c>
      <c r="G42" s="110">
        <v>238144</v>
      </c>
      <c r="H42" s="246">
        <v>9898</v>
      </c>
      <c r="I42" s="110">
        <v>242724</v>
      </c>
      <c r="J42" s="246">
        <v>10141</v>
      </c>
      <c r="K42" s="110">
        <f>$I42-'Año 2016'!$I42</f>
        <v>19664</v>
      </c>
      <c r="L42" s="112">
        <f>$J42-'Año 2016'!$J42</f>
        <v>1036</v>
      </c>
      <c r="M42" s="346"/>
      <c r="N42" s="347"/>
    </row>
    <row r="43" spans="1:14" x14ac:dyDescent="0.2">
      <c r="A43" s="125">
        <v>39</v>
      </c>
      <c r="B43" s="350" t="s">
        <v>39</v>
      </c>
      <c r="C43" s="200">
        <v>295393</v>
      </c>
      <c r="D43" s="111">
        <v>54762</v>
      </c>
      <c r="E43" s="110">
        <v>302471</v>
      </c>
      <c r="F43" s="112">
        <v>57526</v>
      </c>
      <c r="G43" s="110">
        <v>312245</v>
      </c>
      <c r="H43" s="246">
        <v>59997</v>
      </c>
      <c r="I43" s="203">
        <v>319501</v>
      </c>
      <c r="J43" s="246">
        <v>61952</v>
      </c>
      <c r="K43" s="203">
        <f>$I43-'Año 2016'!$I43</f>
        <v>29316</v>
      </c>
      <c r="L43" s="201">
        <f>$J43-'Año 2016'!$J43</f>
        <v>8601</v>
      </c>
      <c r="M43" s="346"/>
      <c r="N43" s="347"/>
    </row>
    <row r="44" spans="1:14" x14ac:dyDescent="0.2">
      <c r="A44" s="125">
        <v>40</v>
      </c>
      <c r="B44" s="350" t="s">
        <v>40</v>
      </c>
      <c r="C44" s="200">
        <v>27722</v>
      </c>
      <c r="D44" s="111">
        <v>3143</v>
      </c>
      <c r="E44" s="203">
        <v>28232</v>
      </c>
      <c r="F44" s="112">
        <v>3214</v>
      </c>
      <c r="G44" s="378">
        <v>27137</v>
      </c>
      <c r="H44" s="246">
        <v>3275</v>
      </c>
      <c r="I44" s="379">
        <v>27695</v>
      </c>
      <c r="J44" s="246">
        <v>3363</v>
      </c>
      <c r="K44" s="203">
        <f>$I44-'Año 2016'!$I44</f>
        <v>543</v>
      </c>
      <c r="L44" s="201">
        <f>$J44-'Año 2016'!$J44</f>
        <v>269</v>
      </c>
      <c r="M44" s="346" t="s">
        <v>455</v>
      </c>
      <c r="N44" s="347"/>
    </row>
    <row r="45" spans="1:14" ht="25.5" x14ac:dyDescent="0.2">
      <c r="A45" s="125">
        <v>41</v>
      </c>
      <c r="B45" s="350" t="s">
        <v>41</v>
      </c>
      <c r="C45" s="209">
        <v>558773</v>
      </c>
      <c r="D45" s="111">
        <v>20310</v>
      </c>
      <c r="E45" s="203">
        <v>574230</v>
      </c>
      <c r="F45" s="112">
        <v>20968</v>
      </c>
      <c r="G45" s="110">
        <v>591841</v>
      </c>
      <c r="H45" s="246">
        <v>21685</v>
      </c>
      <c r="I45" s="110">
        <v>608349</v>
      </c>
      <c r="J45" s="246">
        <v>22430</v>
      </c>
      <c r="K45" s="110">
        <f>$I45-'Año 2016'!$I45</f>
        <v>68308</v>
      </c>
      <c r="L45" s="112">
        <f>$J45-'Año 2016'!$J45</f>
        <v>2756</v>
      </c>
      <c r="M45" s="346"/>
      <c r="N45" s="347"/>
    </row>
    <row r="46" spans="1:14" ht="25.5" x14ac:dyDescent="0.2">
      <c r="A46" s="125">
        <v>42</v>
      </c>
      <c r="B46" s="350" t="s">
        <v>42</v>
      </c>
      <c r="C46" s="209">
        <v>7029</v>
      </c>
      <c r="D46" s="111">
        <v>836</v>
      </c>
      <c r="E46" s="110">
        <v>7188</v>
      </c>
      <c r="F46" s="112">
        <v>853</v>
      </c>
      <c r="G46" s="110">
        <v>7395</v>
      </c>
      <c r="H46" s="246">
        <v>881</v>
      </c>
      <c r="I46" s="110">
        <v>7648</v>
      </c>
      <c r="J46" s="246">
        <v>896</v>
      </c>
      <c r="K46" s="110">
        <f>$I46-'Año 2016'!$I46</f>
        <v>783</v>
      </c>
      <c r="L46" s="112">
        <f>$J46-'Año 2016'!$J46</f>
        <v>83</v>
      </c>
      <c r="M46" s="346"/>
      <c r="N46" s="347"/>
    </row>
    <row r="47" spans="1:14" ht="25.5" x14ac:dyDescent="0.2">
      <c r="A47" s="125">
        <v>43</v>
      </c>
      <c r="B47" s="350" t="s">
        <v>169</v>
      </c>
      <c r="C47" s="209">
        <v>12146</v>
      </c>
      <c r="D47" s="111">
        <v>2230</v>
      </c>
      <c r="E47" s="110">
        <v>12554</v>
      </c>
      <c r="F47" s="112">
        <v>2313</v>
      </c>
      <c r="G47" s="110">
        <v>12986</v>
      </c>
      <c r="H47" s="246">
        <v>2414</v>
      </c>
      <c r="I47" s="110">
        <v>13364</v>
      </c>
      <c r="J47" s="246">
        <v>2526</v>
      </c>
      <c r="K47" s="110">
        <f>$I47-'Año 2016'!$I47</f>
        <v>1649</v>
      </c>
      <c r="L47" s="112">
        <f>$J47-'Año 2016'!$J47</f>
        <v>393</v>
      </c>
      <c r="M47" s="346"/>
      <c r="N47" s="347"/>
    </row>
    <row r="48" spans="1:14" x14ac:dyDescent="0.2">
      <c r="A48" s="125">
        <v>44</v>
      </c>
      <c r="B48" s="350" t="s">
        <v>172</v>
      </c>
      <c r="C48" s="200">
        <v>27150</v>
      </c>
      <c r="D48" s="111">
        <v>13409</v>
      </c>
      <c r="E48" s="110">
        <v>27792</v>
      </c>
      <c r="F48" s="112">
        <v>13811</v>
      </c>
      <c r="G48" s="110">
        <v>28531</v>
      </c>
      <c r="H48" s="246">
        <v>14136</v>
      </c>
      <c r="I48" s="203">
        <v>29166</v>
      </c>
      <c r="J48" s="246">
        <v>14452</v>
      </c>
      <c r="K48" s="203">
        <f>$I48-'Año 2016'!$I48</f>
        <v>2680</v>
      </c>
      <c r="L48" s="201">
        <f>$J48-'Año 2016'!$J48</f>
        <v>1379</v>
      </c>
      <c r="M48" s="346"/>
      <c r="N48" s="347"/>
    </row>
    <row r="49" spans="1:14" x14ac:dyDescent="0.2">
      <c r="A49" s="125">
        <v>45</v>
      </c>
      <c r="B49" s="350" t="s">
        <v>43</v>
      </c>
      <c r="C49" s="200">
        <v>9225</v>
      </c>
      <c r="D49" s="111">
        <v>1347</v>
      </c>
      <c r="E49" s="203">
        <v>9519</v>
      </c>
      <c r="F49" s="112">
        <v>1385</v>
      </c>
      <c r="G49" s="110">
        <v>9877</v>
      </c>
      <c r="H49" s="246">
        <v>1433</v>
      </c>
      <c r="I49" s="203">
        <v>10160</v>
      </c>
      <c r="J49" s="246">
        <v>1485</v>
      </c>
      <c r="K49" s="203">
        <f>$I49-'Año 2016'!$I49</f>
        <v>1242</v>
      </c>
      <c r="L49" s="201">
        <f>$J49-'Año 2016'!$J49</f>
        <v>178</v>
      </c>
      <c r="M49" s="346"/>
      <c r="N49" s="347"/>
    </row>
    <row r="50" spans="1:14" x14ac:dyDescent="0.2">
      <c r="A50" s="125">
        <v>46</v>
      </c>
      <c r="B50" s="350" t="s">
        <v>44</v>
      </c>
      <c r="C50" s="200">
        <v>3964271</v>
      </c>
      <c r="D50" s="111">
        <v>69624</v>
      </c>
      <c r="E50" s="203">
        <v>4034860</v>
      </c>
      <c r="F50" s="112">
        <v>70241</v>
      </c>
      <c r="G50" s="110">
        <v>4114832</v>
      </c>
      <c r="H50" s="246">
        <v>70828</v>
      </c>
      <c r="I50" s="203">
        <v>4149640</v>
      </c>
      <c r="J50" s="246">
        <v>71395</v>
      </c>
      <c r="K50" s="203">
        <f>$I50-'Año 2016'!$I50</f>
        <v>264823</v>
      </c>
      <c r="L50" s="201">
        <f>$J50-'Año 2016'!$J50</f>
        <v>2374</v>
      </c>
      <c r="M50" s="346"/>
      <c r="N50" s="347"/>
    </row>
    <row r="51" spans="1:14" x14ac:dyDescent="0.2">
      <c r="A51" s="125">
        <v>47</v>
      </c>
      <c r="B51" s="350" t="s">
        <v>45</v>
      </c>
      <c r="C51" s="200">
        <v>329007</v>
      </c>
      <c r="D51" s="111">
        <v>14223</v>
      </c>
      <c r="E51" s="203">
        <v>339836</v>
      </c>
      <c r="F51" s="112">
        <v>14949</v>
      </c>
      <c r="G51" s="110">
        <v>352658</v>
      </c>
      <c r="H51" s="246">
        <v>15845</v>
      </c>
      <c r="I51" s="203">
        <v>363896</v>
      </c>
      <c r="J51" s="246">
        <v>16662</v>
      </c>
      <c r="K51" s="203">
        <f>$I51-'Año 2016'!$I51</f>
        <v>45236</v>
      </c>
      <c r="L51" s="201">
        <f>$J51-'Año 2016'!$J51</f>
        <v>3158</v>
      </c>
      <c r="M51" s="346"/>
      <c r="N51" s="347"/>
    </row>
    <row r="52" spans="1:14" x14ac:dyDescent="0.2">
      <c r="A52" s="125">
        <v>48</v>
      </c>
      <c r="B52" s="350" t="s">
        <v>46</v>
      </c>
      <c r="C52" s="200">
        <v>14754</v>
      </c>
      <c r="D52" s="111">
        <v>1062</v>
      </c>
      <c r="E52" s="203">
        <v>15105</v>
      </c>
      <c r="F52" s="112">
        <v>1088</v>
      </c>
      <c r="G52" s="110">
        <v>15514</v>
      </c>
      <c r="H52" s="246">
        <v>1128</v>
      </c>
      <c r="I52" s="203">
        <v>15972</v>
      </c>
      <c r="J52" s="246">
        <v>1160</v>
      </c>
      <c r="K52" s="203">
        <f>$I52-'Año 2016'!$I52</f>
        <v>1616</v>
      </c>
      <c r="L52" s="201">
        <f>$J52-'Año 2016'!$J52</f>
        <v>144</v>
      </c>
      <c r="M52" s="346"/>
      <c r="N52" s="347"/>
    </row>
    <row r="53" spans="1:14" ht="16.5" customHeight="1" x14ac:dyDescent="0.2">
      <c r="A53" s="125">
        <v>49</v>
      </c>
      <c r="B53" s="350" t="s">
        <v>47</v>
      </c>
      <c r="C53" s="209">
        <v>129639</v>
      </c>
      <c r="D53" s="111">
        <v>2015</v>
      </c>
      <c r="E53" s="203">
        <v>132650</v>
      </c>
      <c r="F53" s="112">
        <v>2085</v>
      </c>
      <c r="G53" s="110">
        <v>136739</v>
      </c>
      <c r="H53" s="246">
        <v>2146</v>
      </c>
      <c r="I53" s="110">
        <v>141170</v>
      </c>
      <c r="J53" s="246">
        <v>2212</v>
      </c>
      <c r="K53" s="110">
        <f>$I53-'Año 2016'!$I53</f>
        <v>15679</v>
      </c>
      <c r="L53" s="112">
        <f>$J53-'Año 2016'!$J53</f>
        <v>279</v>
      </c>
      <c r="M53" s="346"/>
      <c r="N53" s="347"/>
    </row>
    <row r="54" spans="1:14" x14ac:dyDescent="0.2">
      <c r="A54" s="125">
        <v>50</v>
      </c>
      <c r="B54" s="350" t="s">
        <v>48</v>
      </c>
      <c r="C54" s="200">
        <v>169518</v>
      </c>
      <c r="D54" s="111">
        <v>942</v>
      </c>
      <c r="E54" s="110">
        <v>172868</v>
      </c>
      <c r="F54" s="112">
        <v>975</v>
      </c>
      <c r="G54" s="110">
        <v>176335</v>
      </c>
      <c r="H54" s="246">
        <v>1005</v>
      </c>
      <c r="I54" s="203">
        <v>180092</v>
      </c>
      <c r="J54" s="246">
        <v>1038</v>
      </c>
      <c r="K54" s="203">
        <f>$I54-'Año 2016'!$I54</f>
        <v>14862</v>
      </c>
      <c r="L54" s="201">
        <f>$J54-'Año 2016'!$J54</f>
        <v>136</v>
      </c>
      <c r="M54" s="346"/>
      <c r="N54" s="347"/>
    </row>
    <row r="55" spans="1:14" x14ac:dyDescent="0.2">
      <c r="A55" s="125">
        <v>51</v>
      </c>
      <c r="B55" s="350" t="s">
        <v>171</v>
      </c>
      <c r="C55" s="200">
        <v>612</v>
      </c>
      <c r="D55" s="111">
        <v>128</v>
      </c>
      <c r="E55" s="203">
        <v>620</v>
      </c>
      <c r="F55" s="112">
        <v>133</v>
      </c>
      <c r="G55" s="110">
        <v>625</v>
      </c>
      <c r="H55" s="246">
        <v>137</v>
      </c>
      <c r="I55" s="203">
        <v>635</v>
      </c>
      <c r="J55" s="246">
        <v>146</v>
      </c>
      <c r="K55" s="203">
        <f>$I55-'Año 2016'!$I55</f>
        <v>28</v>
      </c>
      <c r="L55" s="201">
        <f>$J55-'Año 2016'!$J55</f>
        <v>20</v>
      </c>
      <c r="M55" s="346"/>
      <c r="N55" s="347"/>
    </row>
    <row r="56" spans="1:14" x14ac:dyDescent="0.2">
      <c r="A56" s="125">
        <v>52</v>
      </c>
      <c r="B56" s="350" t="s">
        <v>49</v>
      </c>
      <c r="C56" s="200">
        <v>53486</v>
      </c>
      <c r="D56" s="111">
        <v>10759</v>
      </c>
      <c r="E56" s="203">
        <v>54406</v>
      </c>
      <c r="F56" s="112">
        <v>11019</v>
      </c>
      <c r="G56" s="110">
        <v>55582</v>
      </c>
      <c r="H56" s="246">
        <v>11293</v>
      </c>
      <c r="I56" s="203">
        <v>56492</v>
      </c>
      <c r="J56" s="246">
        <v>11559</v>
      </c>
      <c r="K56" s="203">
        <f>$I56-'Año 2016'!$I56</f>
        <v>4074</v>
      </c>
      <c r="L56" s="201">
        <f>$J56-'Año 2016'!$J56</f>
        <v>1029</v>
      </c>
      <c r="M56" s="346"/>
      <c r="N56" s="347"/>
    </row>
    <row r="57" spans="1:14" ht="25.5" x14ac:dyDescent="0.2">
      <c r="A57" s="125">
        <v>53</v>
      </c>
      <c r="B57" s="350" t="s">
        <v>50</v>
      </c>
      <c r="C57" s="209">
        <v>19556</v>
      </c>
      <c r="D57" s="111">
        <v>1023</v>
      </c>
      <c r="E57" s="203">
        <v>19926</v>
      </c>
      <c r="F57" s="112">
        <v>1060</v>
      </c>
      <c r="G57" s="110">
        <v>20392</v>
      </c>
      <c r="H57" s="246">
        <v>1093</v>
      </c>
      <c r="I57" s="110">
        <v>20743</v>
      </c>
      <c r="J57" s="246">
        <v>1133</v>
      </c>
      <c r="K57" s="110">
        <f>$I57-'Año 2016'!$I57</f>
        <v>1540</v>
      </c>
      <c r="L57" s="112">
        <f>$J57-'Año 2016'!$J57</f>
        <v>135</v>
      </c>
      <c r="M57" s="346"/>
      <c r="N57" s="347"/>
    </row>
    <row r="58" spans="1:14" x14ac:dyDescent="0.2">
      <c r="A58" s="125">
        <v>54</v>
      </c>
      <c r="B58" s="350" t="s">
        <v>51</v>
      </c>
      <c r="C58" s="200">
        <v>599123</v>
      </c>
      <c r="D58" s="111">
        <v>1613</v>
      </c>
      <c r="E58" s="110">
        <v>611848</v>
      </c>
      <c r="F58" s="112">
        <v>1649</v>
      </c>
      <c r="G58" s="110">
        <v>627272</v>
      </c>
      <c r="H58" s="246">
        <v>1672</v>
      </c>
      <c r="I58" s="203">
        <v>641677</v>
      </c>
      <c r="J58" s="246">
        <v>1690</v>
      </c>
      <c r="K58" s="203">
        <f>$I58-'Año 2016'!$I58</f>
        <v>57535</v>
      </c>
      <c r="L58" s="201">
        <f>$J58-'Año 2016'!$J58</f>
        <v>114</v>
      </c>
      <c r="M58" s="346"/>
      <c r="N58" s="347"/>
    </row>
    <row r="59" spans="1:14" x14ac:dyDescent="0.2">
      <c r="A59" s="125">
        <v>55</v>
      </c>
      <c r="B59" s="350" t="s">
        <v>52</v>
      </c>
      <c r="C59" s="200">
        <v>8197</v>
      </c>
      <c r="D59" s="111">
        <v>544</v>
      </c>
      <c r="E59" s="203">
        <v>8394</v>
      </c>
      <c r="F59" s="112">
        <v>569</v>
      </c>
      <c r="G59" s="110">
        <v>8645</v>
      </c>
      <c r="H59" s="246">
        <v>603</v>
      </c>
      <c r="I59" s="203">
        <v>8850</v>
      </c>
      <c r="J59" s="246">
        <v>624</v>
      </c>
      <c r="K59" s="203">
        <f>$I59-'Año 2016'!$I59</f>
        <v>871</v>
      </c>
      <c r="L59" s="201">
        <f>$J59-'Año 2016'!$J59</f>
        <v>98</v>
      </c>
      <c r="M59" s="346"/>
      <c r="N59" s="347"/>
    </row>
    <row r="60" spans="1:14" ht="29.25" customHeight="1" x14ac:dyDescent="0.2">
      <c r="A60" s="125">
        <v>56</v>
      </c>
      <c r="B60" s="350" t="s">
        <v>53</v>
      </c>
      <c r="C60" s="209">
        <v>248480</v>
      </c>
      <c r="D60" s="111">
        <v>13826</v>
      </c>
      <c r="E60" s="203">
        <v>255923</v>
      </c>
      <c r="F60" s="112">
        <v>14205</v>
      </c>
      <c r="G60" s="110">
        <v>264336</v>
      </c>
      <c r="H60" s="246">
        <v>14576</v>
      </c>
      <c r="I60" s="110">
        <v>273045</v>
      </c>
      <c r="J60" s="246">
        <v>14983</v>
      </c>
      <c r="K60" s="110">
        <f>$I60-'Año 2016'!$I60</f>
        <v>32170</v>
      </c>
      <c r="L60" s="112">
        <f>$J60-'Año 2016'!$J60</f>
        <v>1511</v>
      </c>
      <c r="M60" s="346"/>
      <c r="N60" s="347"/>
    </row>
    <row r="61" spans="1:14" ht="17.25" customHeight="1" x14ac:dyDescent="0.2">
      <c r="A61" s="125">
        <v>57</v>
      </c>
      <c r="B61" s="350" t="s">
        <v>416</v>
      </c>
      <c r="C61" s="215">
        <v>20361</v>
      </c>
      <c r="D61" s="217">
        <v>1241</v>
      </c>
      <c r="E61" s="110">
        <v>20733</v>
      </c>
      <c r="F61" s="216">
        <v>1258</v>
      </c>
      <c r="G61" s="218">
        <v>20762</v>
      </c>
      <c r="H61" s="249">
        <v>1274</v>
      </c>
      <c r="I61" s="218">
        <v>21167</v>
      </c>
      <c r="J61" s="249">
        <v>1295</v>
      </c>
      <c r="K61" s="218">
        <f>$I61-'Año 2016'!$I61</f>
        <v>1238</v>
      </c>
      <c r="L61" s="216">
        <f>$J61-'Año 2016'!$J61</f>
        <v>80</v>
      </c>
      <c r="M61" s="346"/>
      <c r="N61" s="347"/>
    </row>
    <row r="62" spans="1:14" ht="17.25" customHeight="1" x14ac:dyDescent="0.2">
      <c r="A62" s="125">
        <v>58</v>
      </c>
      <c r="B62" s="350" t="s">
        <v>417</v>
      </c>
      <c r="C62" s="215">
        <v>7339</v>
      </c>
      <c r="D62" s="217">
        <v>1070</v>
      </c>
      <c r="E62" s="218">
        <v>7484</v>
      </c>
      <c r="F62" s="216">
        <v>1104</v>
      </c>
      <c r="G62" s="218">
        <v>7541</v>
      </c>
      <c r="H62" s="249">
        <v>1141</v>
      </c>
      <c r="I62" s="218">
        <v>7693</v>
      </c>
      <c r="J62" s="249">
        <v>1179</v>
      </c>
      <c r="K62" s="218">
        <f>$I62-'Año 2016'!$I62</f>
        <v>527</v>
      </c>
      <c r="L62" s="216">
        <f>$J62-'Año 2016'!$J62</f>
        <v>143</v>
      </c>
      <c r="M62" s="346"/>
      <c r="N62" s="347"/>
    </row>
    <row r="63" spans="1:14" ht="17.25" customHeight="1" x14ac:dyDescent="0.2">
      <c r="A63" s="125">
        <v>59</v>
      </c>
      <c r="B63" s="350" t="s">
        <v>418</v>
      </c>
      <c r="C63" s="215">
        <v>18336</v>
      </c>
      <c r="D63" s="217">
        <v>1457</v>
      </c>
      <c r="E63" s="218">
        <v>18653</v>
      </c>
      <c r="F63" s="216">
        <v>1475</v>
      </c>
      <c r="G63" s="218">
        <v>18679</v>
      </c>
      <c r="H63" s="249">
        <v>1489</v>
      </c>
      <c r="I63" s="218">
        <v>19007</v>
      </c>
      <c r="J63" s="249">
        <v>1511</v>
      </c>
      <c r="K63" s="218">
        <f>$I63-'Año 2016'!$I63</f>
        <v>1036</v>
      </c>
      <c r="L63" s="216">
        <f>$J63-'Año 2016'!$J63</f>
        <v>77</v>
      </c>
      <c r="M63" s="346"/>
      <c r="N63" s="347"/>
    </row>
    <row r="64" spans="1:14" ht="17.25" customHeight="1" x14ac:dyDescent="0.2">
      <c r="A64" s="125">
        <v>60</v>
      </c>
      <c r="B64" s="350" t="s">
        <v>283</v>
      </c>
      <c r="C64" s="215">
        <v>42358</v>
      </c>
      <c r="D64" s="217">
        <v>5217</v>
      </c>
      <c r="E64" s="218">
        <v>43715</v>
      </c>
      <c r="F64" s="216">
        <v>5457</v>
      </c>
      <c r="G64" s="218">
        <v>45429</v>
      </c>
      <c r="H64" s="249">
        <v>5708</v>
      </c>
      <c r="I64" s="218">
        <v>46824</v>
      </c>
      <c r="J64" s="249">
        <v>5941</v>
      </c>
      <c r="K64" s="218">
        <f>$I64-'Año 2016'!$I64</f>
        <v>5949</v>
      </c>
      <c r="L64" s="216">
        <f>$J64-'Año 2016'!$J64</f>
        <v>960</v>
      </c>
      <c r="M64" s="346"/>
      <c r="N64" s="347"/>
    </row>
    <row r="65" spans="1:14" ht="17.25" customHeight="1" x14ac:dyDescent="0.2">
      <c r="A65" s="125">
        <v>61</v>
      </c>
      <c r="B65" s="350" t="s">
        <v>279</v>
      </c>
      <c r="C65" s="215">
        <v>180924</v>
      </c>
      <c r="D65" s="217">
        <v>34340</v>
      </c>
      <c r="E65" s="218">
        <v>187150</v>
      </c>
      <c r="F65" s="216">
        <v>36007</v>
      </c>
      <c r="G65" s="218">
        <v>194587</v>
      </c>
      <c r="H65" s="249">
        <v>37752</v>
      </c>
      <c r="I65" s="218">
        <v>200715</v>
      </c>
      <c r="J65" s="249">
        <v>39440</v>
      </c>
      <c r="K65" s="218">
        <f>$I65-'Año 2016'!$I65</f>
        <v>26192</v>
      </c>
      <c r="L65" s="216">
        <f>$J65-'Año 2016'!$J65</f>
        <v>6431</v>
      </c>
      <c r="M65" s="346"/>
      <c r="N65" s="347"/>
    </row>
    <row r="66" spans="1:14" ht="17.25" customHeight="1" x14ac:dyDescent="0.2">
      <c r="A66" s="125">
        <v>62</v>
      </c>
      <c r="B66" s="350" t="s">
        <v>282</v>
      </c>
      <c r="C66" s="215">
        <v>26214</v>
      </c>
      <c r="D66" s="217">
        <v>3370</v>
      </c>
      <c r="E66" s="218">
        <v>26998</v>
      </c>
      <c r="F66" s="216">
        <v>3478</v>
      </c>
      <c r="G66" s="218">
        <v>27831</v>
      </c>
      <c r="H66" s="249">
        <v>3594</v>
      </c>
      <c r="I66" s="218">
        <v>28592</v>
      </c>
      <c r="J66" s="249">
        <v>3703</v>
      </c>
      <c r="K66" s="218">
        <f>$I66-'Año 2016'!$I66</f>
        <v>3216</v>
      </c>
      <c r="L66" s="216">
        <f>$J66-'Año 2016'!$J66</f>
        <v>457</v>
      </c>
      <c r="M66" s="346"/>
      <c r="N66" s="347"/>
    </row>
    <row r="67" spans="1:14" ht="17.25" customHeight="1" x14ac:dyDescent="0.2">
      <c r="A67" s="125">
        <v>63</v>
      </c>
      <c r="B67" s="350" t="s">
        <v>276</v>
      </c>
      <c r="C67" s="215">
        <v>1438</v>
      </c>
      <c r="D67" s="217">
        <v>518</v>
      </c>
      <c r="E67" s="218">
        <v>1511</v>
      </c>
      <c r="F67" s="216">
        <v>534</v>
      </c>
      <c r="G67" s="218">
        <v>1617</v>
      </c>
      <c r="H67" s="249">
        <v>554</v>
      </c>
      <c r="I67" s="218">
        <v>1689</v>
      </c>
      <c r="J67" s="249">
        <v>576</v>
      </c>
      <c r="K67" s="218">
        <f>$I67-'Año 2016'!$I67</f>
        <v>327</v>
      </c>
      <c r="L67" s="216">
        <f>$J67-'Año 2016'!$J67</f>
        <v>74</v>
      </c>
      <c r="M67" s="346"/>
      <c r="N67" s="347"/>
    </row>
    <row r="68" spans="1:14" ht="17.25" customHeight="1" x14ac:dyDescent="0.2">
      <c r="A68" s="125">
        <v>64</v>
      </c>
      <c r="B68" s="350" t="s">
        <v>285</v>
      </c>
      <c r="C68" s="215">
        <v>199728</v>
      </c>
      <c r="D68" s="217">
        <v>1312</v>
      </c>
      <c r="E68" s="218">
        <v>208779</v>
      </c>
      <c r="F68" s="216">
        <v>1374</v>
      </c>
      <c r="G68" s="218">
        <v>218861</v>
      </c>
      <c r="H68" s="249">
        <v>1432</v>
      </c>
      <c r="I68" s="218">
        <v>227957</v>
      </c>
      <c r="J68" s="249">
        <v>1484</v>
      </c>
      <c r="K68" s="218">
        <f>$I68-'Año 2016'!$I68</f>
        <v>38464</v>
      </c>
      <c r="L68" s="216">
        <f>$J68-'Año 2016'!$J68</f>
        <v>234</v>
      </c>
      <c r="M68" s="346"/>
      <c r="N68" s="347"/>
    </row>
    <row r="69" spans="1:14" ht="17.25" customHeight="1" x14ac:dyDescent="0.2">
      <c r="A69" s="125">
        <v>65</v>
      </c>
      <c r="B69" s="350" t="s">
        <v>286</v>
      </c>
      <c r="C69" s="215">
        <v>629691</v>
      </c>
      <c r="D69" s="217">
        <v>3391</v>
      </c>
      <c r="E69" s="218">
        <v>651686</v>
      </c>
      <c r="F69" s="216">
        <v>3491</v>
      </c>
      <c r="G69" s="218">
        <v>678448</v>
      </c>
      <c r="H69" s="249">
        <v>3667</v>
      </c>
      <c r="I69" s="218">
        <v>702981</v>
      </c>
      <c r="J69" s="249">
        <v>3865</v>
      </c>
      <c r="K69" s="218">
        <f>$I69-'Año 2016'!$I69</f>
        <v>97883</v>
      </c>
      <c r="L69" s="216">
        <f>$J69-'Año 2016'!$J69</f>
        <v>611</v>
      </c>
      <c r="M69" s="346"/>
      <c r="N69" s="347"/>
    </row>
    <row r="70" spans="1:14" ht="17.25" customHeight="1" x14ac:dyDescent="0.2">
      <c r="A70" s="125">
        <v>66</v>
      </c>
      <c r="B70" s="350" t="s">
        <v>284</v>
      </c>
      <c r="C70" s="215">
        <v>947798</v>
      </c>
      <c r="D70" s="217">
        <v>69876</v>
      </c>
      <c r="E70" s="218">
        <v>979410</v>
      </c>
      <c r="F70" s="216">
        <v>73017</v>
      </c>
      <c r="G70" s="218">
        <v>1016102</v>
      </c>
      <c r="H70" s="249">
        <v>76143</v>
      </c>
      <c r="I70" s="218">
        <v>1049820</v>
      </c>
      <c r="J70" s="249">
        <v>79024</v>
      </c>
      <c r="K70" s="218">
        <f>$I70-'Año 2016'!$I70</f>
        <v>139217</v>
      </c>
      <c r="L70" s="216">
        <f>$J70-'Año 2016'!$J70</f>
        <v>12360</v>
      </c>
      <c r="M70" s="346"/>
      <c r="N70" s="347"/>
    </row>
    <row r="71" spans="1:14" ht="17.25" customHeight="1" x14ac:dyDescent="0.2">
      <c r="A71" s="125">
        <v>67</v>
      </c>
      <c r="B71" s="350" t="s">
        <v>277</v>
      </c>
      <c r="C71" s="215">
        <v>1496</v>
      </c>
      <c r="D71" s="217">
        <v>1260</v>
      </c>
      <c r="E71" s="218">
        <v>1548</v>
      </c>
      <c r="F71" s="216">
        <v>1289</v>
      </c>
      <c r="G71" s="218">
        <v>1590</v>
      </c>
      <c r="H71" s="249">
        <v>1310</v>
      </c>
      <c r="I71" s="218">
        <v>1627</v>
      </c>
      <c r="J71" s="249">
        <v>1349</v>
      </c>
      <c r="K71" s="218">
        <f>$I71-'Año 2016'!$I71</f>
        <v>198</v>
      </c>
      <c r="L71" s="216">
        <f>$J71-'Año 2016'!$J71</f>
        <v>138</v>
      </c>
      <c r="M71" s="346"/>
      <c r="N71" s="347"/>
    </row>
    <row r="72" spans="1:14" ht="17.25" customHeight="1" x14ac:dyDescent="0.2">
      <c r="A72" s="125">
        <v>68</v>
      </c>
      <c r="B72" s="350" t="s">
        <v>274</v>
      </c>
      <c r="C72" s="215">
        <v>2235</v>
      </c>
      <c r="D72" s="217">
        <v>745</v>
      </c>
      <c r="E72" s="218">
        <v>2306</v>
      </c>
      <c r="F72" s="216">
        <v>777</v>
      </c>
      <c r="G72" s="218">
        <v>2374</v>
      </c>
      <c r="H72" s="249">
        <v>810</v>
      </c>
      <c r="I72" s="218">
        <v>2453</v>
      </c>
      <c r="J72" s="249">
        <v>843</v>
      </c>
      <c r="K72" s="218">
        <f>$I72-'Año 2016'!$I72</f>
        <v>308</v>
      </c>
      <c r="L72" s="216">
        <f>$J72-'Año 2016'!$J72</f>
        <v>132</v>
      </c>
      <c r="M72" s="346"/>
      <c r="N72" s="347"/>
    </row>
    <row r="73" spans="1:14" ht="17.25" customHeight="1" x14ac:dyDescent="0.2">
      <c r="A73" s="125">
        <v>69</v>
      </c>
      <c r="B73" s="350" t="s">
        <v>280</v>
      </c>
      <c r="C73" s="215">
        <v>2560</v>
      </c>
      <c r="D73" s="217">
        <v>568</v>
      </c>
      <c r="E73" s="218">
        <v>2615</v>
      </c>
      <c r="F73" s="216">
        <v>581</v>
      </c>
      <c r="G73" s="218">
        <v>2686</v>
      </c>
      <c r="H73" s="249">
        <v>598</v>
      </c>
      <c r="I73" s="218">
        <v>2762</v>
      </c>
      <c r="J73" s="249">
        <v>612</v>
      </c>
      <c r="K73" s="218">
        <f>$I73-'Año 2016'!$I73</f>
        <v>272</v>
      </c>
      <c r="L73" s="216">
        <f>$J73-'Año 2016'!$J73</f>
        <v>65</v>
      </c>
      <c r="M73" s="346"/>
      <c r="N73" s="347"/>
    </row>
    <row r="74" spans="1:14" ht="17.25" customHeight="1" x14ac:dyDescent="0.2">
      <c r="A74" s="125">
        <v>70</v>
      </c>
      <c r="B74" s="350" t="s">
        <v>351</v>
      </c>
      <c r="C74" s="215">
        <v>15712</v>
      </c>
      <c r="D74" s="217">
        <v>1920</v>
      </c>
      <c r="E74" s="218">
        <v>17457</v>
      </c>
      <c r="F74" s="216">
        <v>2029</v>
      </c>
      <c r="G74" s="218">
        <v>19556</v>
      </c>
      <c r="H74" s="249">
        <v>2161</v>
      </c>
      <c r="I74" s="218">
        <v>21743</v>
      </c>
      <c r="J74" s="249">
        <v>2304</v>
      </c>
      <c r="K74" s="218">
        <f>$I74-'Año 2016'!$I74</f>
        <v>8051</v>
      </c>
      <c r="L74" s="216">
        <f>$J74-'Año 2016'!$J74</f>
        <v>517</v>
      </c>
      <c r="M74" s="346"/>
      <c r="N74" s="347"/>
    </row>
    <row r="75" spans="1:14" ht="17.25" customHeight="1" x14ac:dyDescent="0.2">
      <c r="A75" s="125">
        <v>71</v>
      </c>
      <c r="B75" s="350" t="s">
        <v>352</v>
      </c>
      <c r="C75" s="215">
        <v>3844</v>
      </c>
      <c r="D75" s="217">
        <v>505</v>
      </c>
      <c r="E75" s="218">
        <v>4121</v>
      </c>
      <c r="F75" s="216">
        <v>526</v>
      </c>
      <c r="G75" s="218">
        <v>4422</v>
      </c>
      <c r="H75" s="249">
        <v>560</v>
      </c>
      <c r="I75" s="218">
        <v>4686</v>
      </c>
      <c r="J75" s="249">
        <v>587</v>
      </c>
      <c r="K75" s="218">
        <f>$I75-'Año 2016'!$I75</f>
        <v>1099</v>
      </c>
      <c r="L75" s="216">
        <f>$J75-'Año 2016'!$J75</f>
        <v>114</v>
      </c>
      <c r="M75" s="346"/>
      <c r="N75" s="347"/>
    </row>
    <row r="76" spans="1:14" ht="17.25" customHeight="1" x14ac:dyDescent="0.2">
      <c r="A76" s="125">
        <v>72</v>
      </c>
      <c r="B76" s="350" t="s">
        <v>353</v>
      </c>
      <c r="C76" s="215">
        <v>3177</v>
      </c>
      <c r="D76" s="217">
        <v>630</v>
      </c>
      <c r="E76" s="218">
        <v>3336</v>
      </c>
      <c r="F76" s="216">
        <v>668</v>
      </c>
      <c r="G76" s="218">
        <v>3543</v>
      </c>
      <c r="H76" s="249">
        <v>719</v>
      </c>
      <c r="I76" s="218">
        <v>3724</v>
      </c>
      <c r="J76" s="249">
        <v>760</v>
      </c>
      <c r="K76" s="218">
        <f>$I76-'Año 2016'!$I76</f>
        <v>783</v>
      </c>
      <c r="L76" s="216">
        <f>$J76-'Año 2016'!$J76</f>
        <v>166</v>
      </c>
      <c r="M76" s="346"/>
      <c r="N76" s="347"/>
    </row>
    <row r="77" spans="1:14" ht="17.25" customHeight="1" x14ac:dyDescent="0.2">
      <c r="A77" s="125">
        <v>73</v>
      </c>
      <c r="B77" s="350" t="s">
        <v>354</v>
      </c>
      <c r="C77" s="215">
        <v>304</v>
      </c>
      <c r="D77" s="217">
        <v>43</v>
      </c>
      <c r="E77" s="218">
        <v>318</v>
      </c>
      <c r="F77" s="216">
        <v>45</v>
      </c>
      <c r="G77" s="218">
        <v>336</v>
      </c>
      <c r="H77" s="249">
        <v>47</v>
      </c>
      <c r="I77" s="218">
        <v>352</v>
      </c>
      <c r="J77" s="249">
        <v>52</v>
      </c>
      <c r="K77" s="218">
        <f>$I77-'Año 2016'!$I77</f>
        <v>68</v>
      </c>
      <c r="L77" s="216">
        <f>$J77-'Año 2016'!$J77</f>
        <v>11</v>
      </c>
      <c r="M77" s="346"/>
      <c r="N77" s="347"/>
    </row>
    <row r="78" spans="1:14" ht="28.5" customHeight="1" x14ac:dyDescent="0.2">
      <c r="A78" s="125">
        <v>74</v>
      </c>
      <c r="B78" s="350" t="s">
        <v>355</v>
      </c>
      <c r="C78" s="215">
        <v>4197</v>
      </c>
      <c r="D78" s="217">
        <v>518</v>
      </c>
      <c r="E78" s="218">
        <v>4448</v>
      </c>
      <c r="F78" s="216">
        <v>560</v>
      </c>
      <c r="G78" s="218">
        <v>4713</v>
      </c>
      <c r="H78" s="249">
        <v>617</v>
      </c>
      <c r="I78" s="218">
        <v>4997</v>
      </c>
      <c r="J78" s="249">
        <v>663</v>
      </c>
      <c r="K78" s="218">
        <f>$I78-'Año 2016'!$I78</f>
        <v>1080</v>
      </c>
      <c r="L78" s="216">
        <f>$J78-'Año 2016'!$J78</f>
        <v>189</v>
      </c>
      <c r="M78" s="346"/>
      <c r="N78" s="347"/>
    </row>
    <row r="79" spans="1:14" ht="17.25" customHeight="1" x14ac:dyDescent="0.2">
      <c r="A79" s="125">
        <v>75</v>
      </c>
      <c r="B79" s="350" t="s">
        <v>356</v>
      </c>
      <c r="C79" s="215">
        <v>15845</v>
      </c>
      <c r="D79" s="217">
        <v>14414</v>
      </c>
      <c r="E79" s="218">
        <v>16422</v>
      </c>
      <c r="F79" s="216">
        <v>15209</v>
      </c>
      <c r="G79" s="218">
        <v>17039</v>
      </c>
      <c r="H79" s="249">
        <v>15979</v>
      </c>
      <c r="I79" s="218">
        <v>17517</v>
      </c>
      <c r="J79" s="249">
        <v>16674</v>
      </c>
      <c r="K79" s="218">
        <f>$I79-'Año 2016'!$I79</f>
        <v>2178</v>
      </c>
      <c r="L79" s="216">
        <f>$J79-'Año 2016'!$J79</f>
        <v>2966</v>
      </c>
      <c r="M79" s="346"/>
      <c r="N79" s="347"/>
    </row>
    <row r="80" spans="1:14" ht="17.25" customHeight="1" x14ac:dyDescent="0.2">
      <c r="A80" s="125">
        <v>76</v>
      </c>
      <c r="B80" s="350" t="s">
        <v>357</v>
      </c>
      <c r="C80" s="215">
        <v>371901</v>
      </c>
      <c r="D80" s="217">
        <v>60347</v>
      </c>
      <c r="E80" s="218">
        <v>389961</v>
      </c>
      <c r="F80" s="216">
        <v>63210</v>
      </c>
      <c r="G80" s="218">
        <v>409597</v>
      </c>
      <c r="H80" s="249">
        <v>66070</v>
      </c>
      <c r="I80" s="218">
        <v>426959</v>
      </c>
      <c r="J80" s="249">
        <v>68737</v>
      </c>
      <c r="K80" s="218">
        <f>$I80-'Año 2016'!$I80</f>
        <v>77426</v>
      </c>
      <c r="L80" s="216">
        <f>$J80-'Año 2016'!$J80</f>
        <v>11427</v>
      </c>
      <c r="M80" s="346"/>
      <c r="N80" s="347"/>
    </row>
    <row r="81" spans="1:16" s="150" customFormat="1" ht="17.25" customHeight="1" x14ac:dyDescent="0.2">
      <c r="A81" s="125">
        <v>77</v>
      </c>
      <c r="B81" s="350" t="s">
        <v>358</v>
      </c>
      <c r="C81" s="215">
        <v>316</v>
      </c>
      <c r="D81" s="217">
        <v>107</v>
      </c>
      <c r="E81" s="218">
        <v>356</v>
      </c>
      <c r="F81" s="216">
        <v>117</v>
      </c>
      <c r="G81" s="218">
        <v>410</v>
      </c>
      <c r="H81" s="249">
        <v>124</v>
      </c>
      <c r="I81" s="218">
        <v>463</v>
      </c>
      <c r="J81" s="249">
        <v>137</v>
      </c>
      <c r="K81" s="218">
        <f>$I81-'Año 2016'!$I81</f>
        <v>187</v>
      </c>
      <c r="L81" s="216">
        <f>$J81-'Año 2016'!$J81</f>
        <v>38</v>
      </c>
      <c r="M81" s="346"/>
      <c r="N81" s="347"/>
    </row>
    <row r="82" spans="1:16" ht="17.25" customHeight="1" x14ac:dyDescent="0.2">
      <c r="A82" s="125">
        <v>78</v>
      </c>
      <c r="B82" s="350" t="s">
        <v>359</v>
      </c>
      <c r="C82" s="215">
        <v>8387</v>
      </c>
      <c r="D82" s="217">
        <v>2346</v>
      </c>
      <c r="E82" s="218">
        <v>8671</v>
      </c>
      <c r="F82" s="216">
        <v>2441</v>
      </c>
      <c r="G82" s="218">
        <v>9051</v>
      </c>
      <c r="H82" s="249">
        <v>2528</v>
      </c>
      <c r="I82" s="218">
        <v>9353</v>
      </c>
      <c r="J82" s="249">
        <v>2646</v>
      </c>
      <c r="K82" s="218">
        <f>$I82-'Año 2016'!$I82</f>
        <v>1343</v>
      </c>
      <c r="L82" s="216">
        <f>$J82-'Año 2016'!$J82</f>
        <v>403</v>
      </c>
      <c r="M82" s="346"/>
      <c r="N82" s="347"/>
    </row>
    <row r="83" spans="1:16" ht="29.25" customHeight="1" x14ac:dyDescent="0.2">
      <c r="A83" s="125">
        <v>79</v>
      </c>
      <c r="B83" s="350" t="s">
        <v>360</v>
      </c>
      <c r="C83" s="215">
        <v>3013</v>
      </c>
      <c r="D83" s="217">
        <v>284</v>
      </c>
      <c r="E83" s="218">
        <v>3136</v>
      </c>
      <c r="F83" s="216">
        <v>297</v>
      </c>
      <c r="G83" s="218">
        <v>3284</v>
      </c>
      <c r="H83" s="249">
        <v>326</v>
      </c>
      <c r="I83" s="218">
        <v>3410</v>
      </c>
      <c r="J83" s="249">
        <v>344</v>
      </c>
      <c r="K83" s="218">
        <f>$I83-'Año 2016'!$I83</f>
        <v>558</v>
      </c>
      <c r="L83" s="216">
        <f>$J83-'Año 2016'!$J83</f>
        <v>71</v>
      </c>
      <c r="M83" s="346"/>
      <c r="N83" s="347"/>
    </row>
    <row r="84" spans="1:16" ht="17.25" customHeight="1" x14ac:dyDescent="0.2">
      <c r="A84" s="125">
        <v>80</v>
      </c>
      <c r="B84" s="350" t="s">
        <v>361</v>
      </c>
      <c r="C84" s="215">
        <v>74084</v>
      </c>
      <c r="D84" s="217">
        <v>17227</v>
      </c>
      <c r="E84" s="218">
        <v>81320</v>
      </c>
      <c r="F84" s="216">
        <v>18689</v>
      </c>
      <c r="G84" s="218">
        <v>91046</v>
      </c>
      <c r="H84" s="249">
        <v>20166</v>
      </c>
      <c r="I84" s="218">
        <v>99798</v>
      </c>
      <c r="J84" s="249">
        <v>21607</v>
      </c>
      <c r="K84" s="218">
        <f>$I84-'Año 2016'!$I84</f>
        <v>32774</v>
      </c>
      <c r="L84" s="216">
        <f>$J84-'Año 2016'!$J84</f>
        <v>5664</v>
      </c>
      <c r="M84" s="346"/>
      <c r="N84" s="347"/>
    </row>
    <row r="85" spans="1:16" ht="17.25" customHeight="1" thickBot="1" x14ac:dyDescent="0.25">
      <c r="A85" s="255">
        <v>0</v>
      </c>
      <c r="B85" s="351" t="s">
        <v>159</v>
      </c>
      <c r="C85" s="218"/>
      <c r="D85" s="216"/>
      <c r="E85" s="215"/>
      <c r="F85" s="216"/>
      <c r="G85" s="218"/>
      <c r="H85" s="249"/>
      <c r="I85" s="218"/>
      <c r="J85" s="249"/>
      <c r="K85" s="218">
        <f>$I85-'Año 2016'!$I85</f>
        <v>0</v>
      </c>
      <c r="L85" s="216">
        <f>$J85-'Año 2016'!$J85</f>
        <v>0</v>
      </c>
      <c r="M85" s="346"/>
      <c r="N85" s="347"/>
    </row>
    <row r="86" spans="1:16" ht="13.5" thickBot="1" x14ac:dyDescent="0.25">
      <c r="A86" s="224"/>
      <c r="B86" s="186" t="s">
        <v>62</v>
      </c>
      <c r="C86" s="223">
        <f>SUM(C5:C85)</f>
        <v>29065364</v>
      </c>
      <c r="D86" s="221">
        <f t="shared" ref="D86:L86" si="0">SUM(D5:D85)</f>
        <v>1566123</v>
      </c>
      <c r="E86" s="220">
        <f t="shared" si="0"/>
        <v>29830037</v>
      </c>
      <c r="F86" s="222">
        <f t="shared" si="0"/>
        <v>1614898</v>
      </c>
      <c r="G86" s="223">
        <f t="shared" si="0"/>
        <v>30838099</v>
      </c>
      <c r="H86" s="221">
        <f t="shared" si="0"/>
        <v>1662872</v>
      </c>
      <c r="I86" s="223">
        <f t="shared" si="0"/>
        <v>31550562</v>
      </c>
      <c r="J86" s="251">
        <f t="shared" si="0"/>
        <v>1704660</v>
      </c>
      <c r="K86" s="223">
        <f>SUM(K5:K85)</f>
        <v>3264020</v>
      </c>
      <c r="L86" s="221">
        <f t="shared" si="0"/>
        <v>177764</v>
      </c>
      <c r="M86" s="346"/>
      <c r="N86" s="347"/>
    </row>
    <row r="87" spans="1:16" x14ac:dyDescent="0.2">
      <c r="B87" s="122" t="s">
        <v>56</v>
      </c>
      <c r="E87" s="189"/>
      <c r="M87" s="346"/>
      <c r="N87" s="347"/>
    </row>
    <row r="88" spans="1:16" x14ac:dyDescent="0.2">
      <c r="B88" s="119" t="s">
        <v>54</v>
      </c>
      <c r="M88" s="346"/>
      <c r="N88" s="347"/>
    </row>
    <row r="89" spans="1:16" ht="13.5" thickBot="1" x14ac:dyDescent="0.25">
      <c r="B89" s="119" t="s">
        <v>64</v>
      </c>
      <c r="E89" s="189"/>
      <c r="F89" s="189"/>
      <c r="M89" s="346"/>
      <c r="N89" s="347"/>
    </row>
    <row r="90" spans="1:16" ht="13.5" thickBot="1" x14ac:dyDescent="0.25">
      <c r="B90" s="487" t="s">
        <v>160</v>
      </c>
      <c r="C90" s="487"/>
      <c r="D90" s="487"/>
      <c r="E90" s="487"/>
      <c r="F90" s="487"/>
      <c r="G90" s="487"/>
      <c r="H90" s="487"/>
      <c r="I90" s="487"/>
      <c r="J90" s="487"/>
      <c r="K90" s="487"/>
      <c r="L90" s="487"/>
      <c r="M90" s="346"/>
      <c r="N90" s="347"/>
      <c r="O90" s="458" t="s">
        <v>67</v>
      </c>
      <c r="P90" s="459"/>
    </row>
    <row r="91" spans="1:16" x14ac:dyDescent="0.2">
      <c r="B91" s="487" t="s">
        <v>163</v>
      </c>
      <c r="C91" s="487"/>
      <c r="D91" s="487"/>
      <c r="E91" s="487"/>
      <c r="F91" s="487"/>
      <c r="G91" s="487"/>
      <c r="H91" s="487"/>
      <c r="I91" s="487"/>
      <c r="J91" s="487"/>
      <c r="K91" s="487"/>
      <c r="L91" s="487"/>
      <c r="M91" s="346"/>
      <c r="N91" s="347"/>
    </row>
    <row r="92" spans="1:16" x14ac:dyDescent="0.2">
      <c r="B92" s="487" t="s">
        <v>371</v>
      </c>
      <c r="C92" s="487"/>
      <c r="D92" s="487"/>
      <c r="E92" s="487"/>
      <c r="F92" s="487"/>
      <c r="G92" s="487"/>
      <c r="H92" s="487"/>
      <c r="I92" s="487"/>
      <c r="J92" s="487"/>
      <c r="K92" s="487"/>
      <c r="L92" s="487"/>
      <c r="M92" s="346"/>
      <c r="N92" s="347"/>
    </row>
    <row r="93" spans="1:16" x14ac:dyDescent="0.2">
      <c r="B93" s="254" t="s">
        <v>415</v>
      </c>
      <c r="M93" s="346"/>
      <c r="N93" s="347"/>
    </row>
    <row r="94" spans="1:16" x14ac:dyDescent="0.2">
      <c r="B94" s="254" t="s">
        <v>407</v>
      </c>
      <c r="M94" s="346"/>
      <c r="N94" s="347"/>
    </row>
    <row r="95" spans="1:16" x14ac:dyDescent="0.2">
      <c r="B95" s="343" t="s">
        <v>346</v>
      </c>
      <c r="C95" s="343"/>
      <c r="D95" s="343"/>
      <c r="E95" s="312"/>
      <c r="F95" s="312"/>
      <c r="M95" s="346"/>
      <c r="N95" s="347"/>
    </row>
    <row r="96" spans="1:16" x14ac:dyDescent="0.2">
      <c r="B96" s="254" t="s">
        <v>350</v>
      </c>
      <c r="M96" s="346"/>
      <c r="N96" s="347"/>
    </row>
    <row r="97" spans="1:16384" x14ac:dyDescent="0.2">
      <c r="A97" s="311"/>
      <c r="B97" s="311" t="s">
        <v>456</v>
      </c>
      <c r="C97" s="311"/>
      <c r="D97" s="311"/>
      <c r="E97" s="311"/>
      <c r="F97" s="311"/>
      <c r="G97" s="311"/>
      <c r="H97" s="311"/>
      <c r="I97" s="311"/>
      <c r="J97" s="311"/>
      <c r="K97" s="311"/>
      <c r="L97" s="311"/>
      <c r="M97" s="311"/>
      <c r="N97" s="311"/>
      <c r="O97" s="311"/>
      <c r="P97" s="311"/>
      <c r="Q97" s="311"/>
      <c r="R97" s="311"/>
      <c r="S97" s="311"/>
      <c r="T97" s="311"/>
      <c r="U97" s="311"/>
      <c r="V97" s="311"/>
      <c r="W97" s="311"/>
      <c r="X97" s="311"/>
      <c r="Y97" s="311"/>
      <c r="Z97" s="311"/>
      <c r="AA97" s="311"/>
      <c r="AB97" s="311"/>
      <c r="AC97" s="311"/>
      <c r="AD97" s="311"/>
      <c r="AE97" s="311"/>
      <c r="AF97" s="311"/>
      <c r="AG97" s="311"/>
      <c r="AH97" s="311"/>
      <c r="AI97" s="311"/>
      <c r="AJ97" s="311"/>
      <c r="AK97" s="311"/>
      <c r="AL97" s="311"/>
      <c r="AM97" s="311"/>
      <c r="AN97" s="311"/>
      <c r="AO97" s="311"/>
      <c r="AP97" s="311"/>
      <c r="AQ97" s="311"/>
      <c r="AR97" s="311"/>
      <c r="AS97" s="311"/>
      <c r="AT97" s="311"/>
      <c r="AU97" s="311"/>
      <c r="AV97" s="311"/>
      <c r="AW97" s="311"/>
      <c r="AX97" s="311"/>
      <c r="AY97" s="311"/>
      <c r="AZ97" s="311"/>
      <c r="BA97" s="311"/>
      <c r="BB97" s="311"/>
      <c r="BC97" s="311"/>
      <c r="BD97" s="311"/>
      <c r="BE97" s="311"/>
      <c r="BF97" s="311"/>
      <c r="BG97" s="311"/>
      <c r="BH97" s="311"/>
      <c r="BI97" s="311"/>
      <c r="BJ97" s="311"/>
      <c r="BK97" s="311"/>
      <c r="BL97" s="311"/>
      <c r="BM97" s="311"/>
      <c r="BN97" s="311"/>
      <c r="BO97" s="311"/>
      <c r="BP97" s="311"/>
      <c r="BQ97" s="311"/>
      <c r="BR97" s="311"/>
      <c r="BS97" s="311"/>
      <c r="BT97" s="311"/>
      <c r="BU97" s="311"/>
      <c r="BV97" s="311"/>
      <c r="BW97" s="311"/>
      <c r="BX97" s="311"/>
      <c r="BY97" s="311"/>
      <c r="BZ97" s="311"/>
      <c r="CA97" s="311"/>
      <c r="CB97" s="311"/>
      <c r="CC97" s="311"/>
      <c r="CD97" s="311"/>
      <c r="CE97" s="311"/>
      <c r="CF97" s="311"/>
      <c r="CG97" s="311"/>
      <c r="CH97" s="311"/>
      <c r="CI97" s="311"/>
      <c r="CJ97" s="311"/>
      <c r="CK97" s="311"/>
      <c r="CL97" s="311"/>
      <c r="CM97" s="311"/>
      <c r="CN97" s="311"/>
      <c r="CO97" s="311"/>
      <c r="CP97" s="311"/>
      <c r="CQ97" s="311"/>
      <c r="CR97" s="311"/>
      <c r="CS97" s="311"/>
      <c r="CT97" s="311"/>
      <c r="CU97" s="311"/>
      <c r="CV97" s="311"/>
      <c r="CW97" s="311"/>
      <c r="CX97" s="311"/>
      <c r="CY97" s="311"/>
      <c r="CZ97" s="311"/>
      <c r="DA97" s="311"/>
      <c r="DB97" s="311"/>
      <c r="DC97" s="311"/>
      <c r="DD97" s="311"/>
      <c r="DE97" s="311"/>
      <c r="DF97" s="311"/>
      <c r="DG97" s="311"/>
      <c r="DH97" s="311"/>
      <c r="DI97" s="311"/>
      <c r="DJ97" s="311"/>
      <c r="DK97" s="311"/>
      <c r="DL97" s="311"/>
      <c r="DM97" s="311"/>
      <c r="DN97" s="311"/>
      <c r="DO97" s="311"/>
      <c r="DP97" s="311"/>
      <c r="DQ97" s="311"/>
      <c r="DR97" s="311"/>
      <c r="DS97" s="311"/>
      <c r="DT97" s="311"/>
      <c r="DU97" s="311"/>
      <c r="DV97" s="311"/>
      <c r="DW97" s="311"/>
      <c r="DX97" s="311"/>
      <c r="DY97" s="311"/>
      <c r="DZ97" s="311"/>
      <c r="EA97" s="311"/>
      <c r="EB97" s="311"/>
      <c r="EC97" s="311"/>
      <c r="ED97" s="311"/>
      <c r="EE97" s="311"/>
      <c r="EF97" s="311"/>
      <c r="EG97" s="311"/>
      <c r="EH97" s="311"/>
      <c r="EI97" s="311"/>
      <c r="EJ97" s="311"/>
      <c r="EK97" s="311"/>
      <c r="EL97" s="311"/>
      <c r="EM97" s="311"/>
      <c r="EN97" s="311"/>
      <c r="EO97" s="311"/>
      <c r="EP97" s="311"/>
      <c r="EQ97" s="311"/>
      <c r="ER97" s="311"/>
      <c r="ES97" s="311"/>
      <c r="ET97" s="311"/>
      <c r="EU97" s="311"/>
      <c r="EV97" s="311"/>
      <c r="EW97" s="311"/>
      <c r="EX97" s="311"/>
      <c r="EY97" s="311"/>
      <c r="EZ97" s="311"/>
      <c r="FA97" s="311"/>
      <c r="FB97" s="311"/>
      <c r="FC97" s="311"/>
      <c r="FD97" s="311"/>
      <c r="FE97" s="311"/>
      <c r="FF97" s="311"/>
      <c r="FG97" s="311"/>
      <c r="FH97" s="311"/>
      <c r="FI97" s="311"/>
      <c r="FJ97" s="311"/>
      <c r="FK97" s="311"/>
      <c r="FL97" s="311"/>
      <c r="FM97" s="311"/>
      <c r="FN97" s="311"/>
      <c r="FO97" s="311"/>
      <c r="FP97" s="311"/>
      <c r="FQ97" s="311"/>
      <c r="FR97" s="311"/>
      <c r="FS97" s="311"/>
      <c r="FT97" s="311"/>
      <c r="FU97" s="311"/>
      <c r="FV97" s="311"/>
      <c r="FW97" s="311"/>
      <c r="FX97" s="311"/>
      <c r="FY97" s="311"/>
      <c r="FZ97" s="311"/>
      <c r="GA97" s="311"/>
      <c r="GB97" s="311"/>
      <c r="GC97" s="311"/>
      <c r="GD97" s="311"/>
      <c r="GE97" s="311"/>
      <c r="GF97" s="311"/>
      <c r="GG97" s="311"/>
      <c r="GH97" s="311"/>
      <c r="GI97" s="311"/>
      <c r="GJ97" s="311"/>
      <c r="GK97" s="311"/>
      <c r="GL97" s="311"/>
      <c r="GM97" s="311"/>
      <c r="GN97" s="311"/>
      <c r="GO97" s="311"/>
      <c r="GP97" s="311"/>
      <c r="GQ97" s="311"/>
      <c r="GR97" s="311"/>
      <c r="GS97" s="311"/>
      <c r="GT97" s="311"/>
      <c r="GU97" s="311"/>
      <c r="GV97" s="311"/>
      <c r="GW97" s="311"/>
      <c r="GX97" s="311"/>
      <c r="GY97" s="311"/>
      <c r="GZ97" s="311"/>
      <c r="HA97" s="311"/>
      <c r="HB97" s="311"/>
      <c r="HC97" s="311"/>
      <c r="HD97" s="311"/>
      <c r="HE97" s="311"/>
      <c r="HF97" s="311"/>
      <c r="HG97" s="311"/>
      <c r="HH97" s="311"/>
      <c r="HI97" s="311"/>
      <c r="HJ97" s="311"/>
      <c r="HK97" s="311"/>
      <c r="HL97" s="311"/>
      <c r="HM97" s="311"/>
      <c r="HN97" s="311"/>
      <c r="HO97" s="311"/>
      <c r="HP97" s="311"/>
      <c r="HQ97" s="311"/>
      <c r="HR97" s="311"/>
      <c r="HS97" s="311"/>
      <c r="HT97" s="311"/>
      <c r="HU97" s="311"/>
      <c r="HV97" s="311"/>
      <c r="HW97" s="311"/>
      <c r="HX97" s="311"/>
      <c r="HY97" s="311"/>
      <c r="HZ97" s="311"/>
      <c r="IA97" s="311"/>
      <c r="IB97" s="311"/>
      <c r="IC97" s="311"/>
      <c r="ID97" s="311"/>
      <c r="IE97" s="311"/>
      <c r="IF97" s="311"/>
      <c r="IG97" s="311"/>
      <c r="IH97" s="311"/>
      <c r="II97" s="311"/>
      <c r="IJ97" s="311"/>
      <c r="IK97" s="311"/>
      <c r="IL97" s="311"/>
      <c r="IM97" s="311"/>
      <c r="IN97" s="311"/>
      <c r="IO97" s="311"/>
      <c r="IP97" s="311"/>
      <c r="IQ97" s="311"/>
      <c r="IR97" s="311"/>
      <c r="IS97" s="311"/>
      <c r="IT97" s="311"/>
      <c r="IU97" s="311"/>
      <c r="IV97" s="311"/>
      <c r="IW97" s="311"/>
      <c r="IX97" s="311"/>
      <c r="IY97" s="311"/>
      <c r="IZ97" s="311"/>
      <c r="JA97" s="311"/>
      <c r="JB97" s="311"/>
      <c r="JC97" s="311"/>
      <c r="JD97" s="311"/>
      <c r="JE97" s="311"/>
      <c r="JF97" s="311"/>
      <c r="JG97" s="311"/>
      <c r="JH97" s="311"/>
      <c r="JI97" s="311"/>
      <c r="JJ97" s="311"/>
      <c r="JK97" s="311"/>
      <c r="JL97" s="311"/>
      <c r="JM97" s="311"/>
      <c r="JN97" s="311"/>
      <c r="JO97" s="311"/>
      <c r="JP97" s="311"/>
      <c r="JQ97" s="311"/>
      <c r="JR97" s="311"/>
      <c r="JS97" s="311"/>
      <c r="JT97" s="311"/>
      <c r="JU97" s="311"/>
      <c r="JV97" s="311"/>
      <c r="JW97" s="311"/>
      <c r="JX97" s="311"/>
      <c r="JY97" s="311"/>
      <c r="JZ97" s="311"/>
      <c r="KA97" s="311"/>
      <c r="KB97" s="311"/>
      <c r="KC97" s="311"/>
      <c r="KD97" s="311"/>
      <c r="KE97" s="311"/>
      <c r="KF97" s="311"/>
      <c r="KG97" s="311"/>
      <c r="KH97" s="311"/>
      <c r="KI97" s="311"/>
      <c r="KJ97" s="311"/>
      <c r="KK97" s="311"/>
      <c r="KL97" s="311"/>
      <c r="KM97" s="311"/>
      <c r="KN97" s="311"/>
      <c r="KO97" s="311"/>
      <c r="KP97" s="311"/>
      <c r="KQ97" s="311"/>
      <c r="KR97" s="311"/>
      <c r="KS97" s="311"/>
      <c r="KT97" s="311"/>
      <c r="KU97" s="311"/>
      <c r="KV97" s="311"/>
      <c r="KW97" s="311"/>
      <c r="KX97" s="311"/>
      <c r="KY97" s="311"/>
      <c r="KZ97" s="311"/>
      <c r="LA97" s="311"/>
      <c r="LB97" s="311"/>
      <c r="LC97" s="311"/>
      <c r="LD97" s="311"/>
      <c r="LE97" s="311"/>
      <c r="LF97" s="311"/>
      <c r="LG97" s="311"/>
      <c r="LH97" s="311"/>
      <c r="LI97" s="311"/>
      <c r="LJ97" s="311"/>
      <c r="LK97" s="311"/>
      <c r="LL97" s="311"/>
      <c r="LM97" s="311"/>
      <c r="LN97" s="311"/>
      <c r="LO97" s="311"/>
      <c r="LP97" s="311"/>
      <c r="LQ97" s="311"/>
      <c r="LR97" s="311"/>
      <c r="LS97" s="311"/>
      <c r="LT97" s="311"/>
      <c r="LU97" s="311"/>
      <c r="LV97" s="311"/>
      <c r="LW97" s="311"/>
      <c r="LX97" s="311"/>
      <c r="LY97" s="311"/>
      <c r="LZ97" s="311"/>
      <c r="MA97" s="311"/>
      <c r="MB97" s="311"/>
      <c r="MC97" s="311"/>
      <c r="MD97" s="311"/>
      <c r="ME97" s="311"/>
      <c r="MF97" s="311"/>
      <c r="MG97" s="311"/>
      <c r="MH97" s="311"/>
      <c r="MI97" s="311"/>
      <c r="MJ97" s="311"/>
      <c r="MK97" s="311"/>
      <c r="ML97" s="311"/>
      <c r="MM97" s="311"/>
      <c r="MN97" s="311"/>
      <c r="MO97" s="311"/>
      <c r="MP97" s="311"/>
      <c r="MQ97" s="311"/>
      <c r="MR97" s="311"/>
      <c r="MS97" s="311"/>
      <c r="MT97" s="311"/>
      <c r="MU97" s="311"/>
      <c r="MV97" s="311"/>
      <c r="MW97" s="311"/>
      <c r="MX97" s="311"/>
      <c r="MY97" s="311"/>
      <c r="MZ97" s="311"/>
      <c r="NA97" s="311"/>
      <c r="NB97" s="311"/>
      <c r="NC97" s="311"/>
      <c r="ND97" s="311"/>
      <c r="NE97" s="311"/>
      <c r="NF97" s="311"/>
      <c r="NG97" s="311"/>
      <c r="NH97" s="311"/>
      <c r="NI97" s="311"/>
      <c r="NJ97" s="311"/>
      <c r="NK97" s="311"/>
      <c r="NL97" s="311"/>
      <c r="NM97" s="311"/>
      <c r="NN97" s="311"/>
      <c r="NO97" s="311"/>
      <c r="NP97" s="311"/>
      <c r="NQ97" s="311"/>
      <c r="NR97" s="311"/>
      <c r="NS97" s="311"/>
      <c r="NT97" s="311"/>
      <c r="NU97" s="311"/>
      <c r="NV97" s="311"/>
      <c r="NW97" s="311"/>
      <c r="NX97" s="311"/>
      <c r="NY97" s="311"/>
      <c r="NZ97" s="311"/>
      <c r="OA97" s="311"/>
      <c r="OB97" s="311"/>
      <c r="OC97" s="311"/>
      <c r="OD97" s="311"/>
      <c r="OE97" s="311"/>
      <c r="OF97" s="311"/>
      <c r="OG97" s="311"/>
      <c r="OH97" s="311"/>
      <c r="OI97" s="311"/>
      <c r="OJ97" s="311"/>
      <c r="OK97" s="311"/>
      <c r="OL97" s="311"/>
      <c r="OM97" s="311"/>
      <c r="ON97" s="311"/>
      <c r="OO97" s="311"/>
      <c r="OP97" s="311"/>
      <c r="OQ97" s="311"/>
      <c r="OR97" s="311"/>
      <c r="OS97" s="311"/>
      <c r="OT97" s="311"/>
      <c r="OU97" s="311"/>
      <c r="OV97" s="311"/>
      <c r="OW97" s="311"/>
      <c r="OX97" s="311"/>
      <c r="OY97" s="311"/>
      <c r="OZ97" s="311"/>
      <c r="PA97" s="311"/>
      <c r="PB97" s="311"/>
      <c r="PC97" s="311"/>
      <c r="PD97" s="311"/>
      <c r="PE97" s="311"/>
      <c r="PF97" s="311"/>
      <c r="PG97" s="311"/>
      <c r="PH97" s="311"/>
      <c r="PI97" s="311"/>
      <c r="PJ97" s="311"/>
      <c r="PK97" s="311"/>
      <c r="PL97" s="311"/>
      <c r="PM97" s="311"/>
      <c r="PN97" s="311"/>
      <c r="PO97" s="311"/>
      <c r="PP97" s="311"/>
      <c r="PQ97" s="311"/>
      <c r="PR97" s="311"/>
      <c r="PS97" s="311"/>
      <c r="PT97" s="311"/>
      <c r="PU97" s="311"/>
      <c r="PV97" s="311"/>
      <c r="PW97" s="311"/>
      <c r="PX97" s="311"/>
      <c r="PY97" s="311"/>
      <c r="PZ97" s="311"/>
      <c r="QA97" s="311"/>
      <c r="QB97" s="311"/>
      <c r="QC97" s="311"/>
      <c r="QD97" s="311"/>
      <c r="QE97" s="311"/>
      <c r="QF97" s="311"/>
      <c r="QG97" s="311"/>
      <c r="QH97" s="311"/>
      <c r="QI97" s="311"/>
      <c r="QJ97" s="311"/>
      <c r="QK97" s="311"/>
      <c r="QL97" s="311"/>
      <c r="QM97" s="311"/>
      <c r="QN97" s="311"/>
      <c r="QO97" s="311"/>
      <c r="QP97" s="311"/>
      <c r="QQ97" s="311"/>
      <c r="QR97" s="311"/>
      <c r="QS97" s="311"/>
      <c r="QT97" s="311"/>
      <c r="QU97" s="311"/>
      <c r="QV97" s="311"/>
      <c r="QW97" s="311"/>
      <c r="QX97" s="311"/>
      <c r="QY97" s="311"/>
      <c r="QZ97" s="311"/>
      <c r="RA97" s="311"/>
      <c r="RB97" s="311"/>
      <c r="RC97" s="311"/>
      <c r="RD97" s="311"/>
      <c r="RE97" s="311"/>
      <c r="RF97" s="311"/>
      <c r="RG97" s="311"/>
      <c r="RH97" s="311"/>
      <c r="RI97" s="311"/>
      <c r="RJ97" s="311"/>
      <c r="RK97" s="311"/>
      <c r="RL97" s="311"/>
      <c r="RM97" s="311"/>
      <c r="RN97" s="311"/>
      <c r="RO97" s="311"/>
      <c r="RP97" s="311"/>
      <c r="RQ97" s="311"/>
      <c r="RR97" s="311"/>
      <c r="RS97" s="311"/>
      <c r="RT97" s="311"/>
      <c r="RU97" s="311"/>
      <c r="RV97" s="311"/>
      <c r="RW97" s="311"/>
      <c r="RX97" s="311"/>
      <c r="RY97" s="311"/>
      <c r="RZ97" s="311"/>
      <c r="SA97" s="311"/>
      <c r="SB97" s="311"/>
      <c r="SC97" s="311"/>
      <c r="SD97" s="311"/>
      <c r="SE97" s="311"/>
      <c r="SF97" s="311"/>
      <c r="SG97" s="311"/>
      <c r="SH97" s="311"/>
      <c r="SI97" s="311"/>
      <c r="SJ97" s="311"/>
      <c r="SK97" s="311"/>
      <c r="SL97" s="311"/>
      <c r="SM97" s="311"/>
      <c r="SN97" s="311"/>
      <c r="SO97" s="311"/>
      <c r="SP97" s="311"/>
      <c r="SQ97" s="311"/>
      <c r="SR97" s="311"/>
      <c r="SS97" s="311"/>
      <c r="ST97" s="311"/>
      <c r="SU97" s="311"/>
      <c r="SV97" s="311"/>
      <c r="SW97" s="311"/>
      <c r="SX97" s="311"/>
      <c r="SY97" s="311"/>
      <c r="SZ97" s="311"/>
      <c r="TA97" s="311"/>
      <c r="TB97" s="311"/>
      <c r="TC97" s="311"/>
      <c r="TD97" s="311"/>
      <c r="TE97" s="311"/>
      <c r="TF97" s="311"/>
      <c r="TG97" s="311"/>
      <c r="TH97" s="311"/>
      <c r="TI97" s="311"/>
      <c r="TJ97" s="311"/>
      <c r="TK97" s="311"/>
      <c r="TL97" s="311"/>
      <c r="TM97" s="311"/>
      <c r="TN97" s="311"/>
      <c r="TO97" s="311"/>
      <c r="TP97" s="311"/>
      <c r="TQ97" s="311"/>
      <c r="TR97" s="311"/>
      <c r="TS97" s="311"/>
      <c r="TT97" s="311"/>
      <c r="TU97" s="311"/>
      <c r="TV97" s="311"/>
      <c r="TW97" s="311"/>
      <c r="TX97" s="311"/>
      <c r="TY97" s="311"/>
      <c r="TZ97" s="311"/>
      <c r="UA97" s="311"/>
      <c r="UB97" s="311"/>
      <c r="UC97" s="311"/>
      <c r="UD97" s="311"/>
      <c r="UE97" s="311"/>
      <c r="UF97" s="311"/>
      <c r="UG97" s="311"/>
      <c r="UH97" s="311"/>
      <c r="UI97" s="311"/>
      <c r="UJ97" s="311"/>
      <c r="UK97" s="311"/>
      <c r="UL97" s="311"/>
      <c r="UM97" s="311"/>
      <c r="UN97" s="311"/>
      <c r="UO97" s="311"/>
      <c r="UP97" s="311"/>
      <c r="UQ97" s="311"/>
      <c r="UR97" s="311"/>
      <c r="US97" s="311"/>
      <c r="UT97" s="311"/>
      <c r="UU97" s="311"/>
      <c r="UV97" s="311"/>
      <c r="UW97" s="311"/>
      <c r="UX97" s="311"/>
      <c r="UY97" s="311"/>
      <c r="UZ97" s="311"/>
      <c r="VA97" s="311"/>
      <c r="VB97" s="311"/>
      <c r="VC97" s="311"/>
      <c r="VD97" s="311"/>
      <c r="VE97" s="311"/>
      <c r="VF97" s="311"/>
      <c r="VG97" s="311"/>
      <c r="VH97" s="311"/>
      <c r="VI97" s="311"/>
      <c r="VJ97" s="311"/>
      <c r="VK97" s="311"/>
      <c r="VL97" s="311"/>
      <c r="VM97" s="311"/>
      <c r="VN97" s="311"/>
      <c r="VO97" s="311"/>
      <c r="VP97" s="311"/>
      <c r="VQ97" s="311"/>
      <c r="VR97" s="311"/>
      <c r="VS97" s="311"/>
      <c r="VT97" s="311"/>
      <c r="VU97" s="311"/>
      <c r="VV97" s="311"/>
      <c r="VW97" s="311"/>
      <c r="VX97" s="311"/>
      <c r="VY97" s="311"/>
      <c r="VZ97" s="311"/>
      <c r="WA97" s="311"/>
      <c r="WB97" s="311"/>
      <c r="WC97" s="311"/>
      <c r="WD97" s="311"/>
      <c r="WE97" s="311"/>
      <c r="WF97" s="311"/>
      <c r="WG97" s="311"/>
      <c r="WH97" s="311"/>
      <c r="WI97" s="311"/>
      <c r="WJ97" s="311"/>
      <c r="WK97" s="311"/>
      <c r="WL97" s="311"/>
      <c r="WM97" s="311"/>
      <c r="WN97" s="311"/>
      <c r="WO97" s="311"/>
      <c r="WP97" s="311"/>
      <c r="WQ97" s="311"/>
      <c r="WR97" s="311"/>
      <c r="WS97" s="311"/>
      <c r="WT97" s="311"/>
      <c r="WU97" s="311"/>
      <c r="WV97" s="311"/>
      <c r="WW97" s="311"/>
      <c r="WX97" s="311"/>
      <c r="WY97" s="311"/>
      <c r="WZ97" s="311"/>
      <c r="XA97" s="311"/>
      <c r="XB97" s="311"/>
      <c r="XC97" s="311"/>
      <c r="XD97" s="311"/>
      <c r="XE97" s="311"/>
      <c r="XF97" s="311"/>
      <c r="XG97" s="311"/>
      <c r="XH97" s="311"/>
      <c r="XI97" s="311"/>
      <c r="XJ97" s="311"/>
      <c r="XK97" s="311"/>
      <c r="XL97" s="311"/>
      <c r="XM97" s="311"/>
      <c r="XN97" s="311"/>
      <c r="XO97" s="311"/>
      <c r="XP97" s="311"/>
      <c r="XQ97" s="311"/>
      <c r="XR97" s="311"/>
      <c r="XS97" s="311"/>
      <c r="XT97" s="311"/>
      <c r="XU97" s="311"/>
      <c r="XV97" s="311"/>
      <c r="XW97" s="311"/>
      <c r="XX97" s="311"/>
      <c r="XY97" s="311"/>
      <c r="XZ97" s="311"/>
      <c r="YA97" s="311"/>
      <c r="YB97" s="311"/>
      <c r="YC97" s="311"/>
      <c r="YD97" s="311"/>
      <c r="YE97" s="311"/>
      <c r="YF97" s="311"/>
      <c r="YG97" s="311"/>
      <c r="YH97" s="311"/>
      <c r="YI97" s="311"/>
      <c r="YJ97" s="311"/>
      <c r="YK97" s="311"/>
      <c r="YL97" s="311"/>
      <c r="YM97" s="311"/>
      <c r="YN97" s="311"/>
      <c r="YO97" s="311"/>
      <c r="YP97" s="311"/>
      <c r="YQ97" s="311"/>
      <c r="YR97" s="311"/>
      <c r="YS97" s="311"/>
      <c r="YT97" s="311"/>
      <c r="YU97" s="311"/>
      <c r="YV97" s="311"/>
      <c r="YW97" s="311"/>
      <c r="YX97" s="311"/>
      <c r="YY97" s="311"/>
      <c r="YZ97" s="311"/>
      <c r="ZA97" s="311"/>
      <c r="ZB97" s="311"/>
      <c r="ZC97" s="311"/>
      <c r="ZD97" s="311"/>
      <c r="ZE97" s="311"/>
      <c r="ZF97" s="311"/>
      <c r="ZG97" s="311"/>
      <c r="ZH97" s="311"/>
      <c r="ZI97" s="311"/>
      <c r="ZJ97" s="311"/>
      <c r="ZK97" s="311"/>
      <c r="ZL97" s="311"/>
      <c r="ZM97" s="311"/>
      <c r="ZN97" s="311"/>
      <c r="ZO97" s="311"/>
      <c r="ZP97" s="311"/>
      <c r="ZQ97" s="311"/>
      <c r="ZR97" s="311"/>
      <c r="ZS97" s="311"/>
      <c r="ZT97" s="311"/>
      <c r="ZU97" s="311"/>
      <c r="ZV97" s="311"/>
      <c r="ZW97" s="311"/>
      <c r="ZX97" s="311"/>
      <c r="ZY97" s="311"/>
      <c r="ZZ97" s="311"/>
      <c r="AAA97" s="311"/>
      <c r="AAB97" s="311"/>
      <c r="AAC97" s="311"/>
      <c r="AAD97" s="311"/>
      <c r="AAE97" s="311"/>
      <c r="AAF97" s="311"/>
      <c r="AAG97" s="311"/>
      <c r="AAH97" s="311"/>
      <c r="AAI97" s="311"/>
      <c r="AAJ97" s="311"/>
      <c r="AAK97" s="311"/>
      <c r="AAL97" s="311"/>
      <c r="AAM97" s="311"/>
      <c r="AAN97" s="311"/>
      <c r="AAO97" s="311"/>
      <c r="AAP97" s="311"/>
      <c r="AAQ97" s="311"/>
      <c r="AAR97" s="311"/>
      <c r="AAS97" s="311"/>
      <c r="AAT97" s="311"/>
      <c r="AAU97" s="311"/>
      <c r="AAV97" s="311"/>
      <c r="AAW97" s="311"/>
      <c r="AAX97" s="311"/>
      <c r="AAY97" s="311"/>
      <c r="AAZ97" s="311"/>
      <c r="ABA97" s="311"/>
      <c r="ABB97" s="311"/>
      <c r="ABC97" s="311"/>
      <c r="ABD97" s="311"/>
      <c r="ABE97" s="311"/>
      <c r="ABF97" s="311"/>
      <c r="ABG97" s="311"/>
      <c r="ABH97" s="311"/>
      <c r="ABI97" s="311"/>
      <c r="ABJ97" s="311"/>
      <c r="ABK97" s="311"/>
      <c r="ABL97" s="311"/>
      <c r="ABM97" s="311"/>
      <c r="ABN97" s="311"/>
      <c r="ABO97" s="311"/>
      <c r="ABP97" s="311"/>
      <c r="ABQ97" s="311"/>
      <c r="ABR97" s="311"/>
      <c r="ABS97" s="311"/>
      <c r="ABT97" s="311"/>
      <c r="ABU97" s="311"/>
      <c r="ABV97" s="311"/>
      <c r="ABW97" s="311"/>
      <c r="ABX97" s="311"/>
      <c r="ABY97" s="311"/>
      <c r="ABZ97" s="311"/>
      <c r="ACA97" s="311"/>
      <c r="ACB97" s="311"/>
      <c r="ACC97" s="311"/>
      <c r="ACD97" s="311"/>
      <c r="ACE97" s="311"/>
      <c r="ACF97" s="311"/>
      <c r="ACG97" s="311"/>
      <c r="ACH97" s="311"/>
      <c r="ACI97" s="311"/>
      <c r="ACJ97" s="311"/>
      <c r="ACK97" s="311"/>
      <c r="ACL97" s="311"/>
      <c r="ACM97" s="311"/>
      <c r="ACN97" s="311"/>
      <c r="ACO97" s="311"/>
      <c r="ACP97" s="311"/>
      <c r="ACQ97" s="311"/>
      <c r="ACR97" s="311"/>
      <c r="ACS97" s="311"/>
      <c r="ACT97" s="311"/>
      <c r="ACU97" s="311"/>
      <c r="ACV97" s="311"/>
      <c r="ACW97" s="311"/>
      <c r="ACX97" s="311"/>
      <c r="ACY97" s="311"/>
      <c r="ACZ97" s="311"/>
      <c r="ADA97" s="311"/>
      <c r="ADB97" s="311"/>
      <c r="ADC97" s="311"/>
      <c r="ADD97" s="311"/>
      <c r="ADE97" s="311"/>
      <c r="ADF97" s="311"/>
      <c r="ADG97" s="311"/>
      <c r="ADH97" s="311"/>
      <c r="ADI97" s="311"/>
      <c r="ADJ97" s="311"/>
      <c r="ADK97" s="311"/>
      <c r="ADL97" s="311"/>
      <c r="ADM97" s="311"/>
      <c r="ADN97" s="311"/>
      <c r="ADO97" s="311"/>
      <c r="ADP97" s="311"/>
      <c r="ADQ97" s="311"/>
      <c r="ADR97" s="311"/>
      <c r="ADS97" s="311"/>
      <c r="ADT97" s="311"/>
      <c r="ADU97" s="311"/>
      <c r="ADV97" s="311"/>
      <c r="ADW97" s="311"/>
      <c r="ADX97" s="311"/>
      <c r="ADY97" s="311"/>
      <c r="ADZ97" s="311"/>
      <c r="AEA97" s="311"/>
      <c r="AEB97" s="311"/>
      <c r="AEC97" s="311"/>
      <c r="AED97" s="311"/>
      <c r="AEE97" s="311"/>
      <c r="AEF97" s="311"/>
      <c r="AEG97" s="311"/>
      <c r="AEH97" s="311"/>
      <c r="AEI97" s="311"/>
      <c r="AEJ97" s="311"/>
      <c r="AEK97" s="311"/>
      <c r="AEL97" s="311"/>
      <c r="AEM97" s="311"/>
      <c r="AEN97" s="311"/>
      <c r="AEO97" s="311"/>
      <c r="AEP97" s="311"/>
      <c r="AEQ97" s="311"/>
      <c r="AER97" s="311"/>
      <c r="AES97" s="311"/>
      <c r="AET97" s="311"/>
      <c r="AEU97" s="311"/>
      <c r="AEV97" s="311"/>
      <c r="AEW97" s="311"/>
      <c r="AEX97" s="311"/>
      <c r="AEY97" s="311"/>
      <c r="AEZ97" s="311"/>
      <c r="AFA97" s="311"/>
      <c r="AFB97" s="311"/>
      <c r="AFC97" s="311"/>
      <c r="AFD97" s="311"/>
      <c r="AFE97" s="311"/>
      <c r="AFF97" s="311"/>
      <c r="AFG97" s="311"/>
      <c r="AFH97" s="311"/>
      <c r="AFI97" s="311"/>
      <c r="AFJ97" s="311"/>
      <c r="AFK97" s="311"/>
      <c r="AFL97" s="311"/>
      <c r="AFM97" s="311"/>
      <c r="AFN97" s="311"/>
      <c r="AFO97" s="311"/>
      <c r="AFP97" s="311"/>
      <c r="AFQ97" s="311"/>
      <c r="AFR97" s="311"/>
      <c r="AFS97" s="311"/>
      <c r="AFT97" s="311"/>
      <c r="AFU97" s="311"/>
      <c r="AFV97" s="311"/>
      <c r="AFW97" s="311"/>
      <c r="AFX97" s="311"/>
      <c r="AFY97" s="311"/>
      <c r="AFZ97" s="311"/>
      <c r="AGA97" s="311"/>
      <c r="AGB97" s="311"/>
      <c r="AGC97" s="311"/>
      <c r="AGD97" s="311"/>
      <c r="AGE97" s="311"/>
      <c r="AGF97" s="311"/>
      <c r="AGG97" s="311"/>
      <c r="AGH97" s="311"/>
      <c r="AGI97" s="311"/>
      <c r="AGJ97" s="311"/>
      <c r="AGK97" s="311"/>
      <c r="AGL97" s="311"/>
      <c r="AGM97" s="311"/>
      <c r="AGN97" s="311"/>
      <c r="AGO97" s="311"/>
      <c r="AGP97" s="311"/>
      <c r="AGQ97" s="311"/>
      <c r="AGR97" s="311"/>
      <c r="AGS97" s="311"/>
      <c r="AGT97" s="311"/>
      <c r="AGU97" s="311"/>
      <c r="AGV97" s="311"/>
      <c r="AGW97" s="311"/>
      <c r="AGX97" s="311"/>
      <c r="AGY97" s="311"/>
      <c r="AGZ97" s="311"/>
      <c r="AHA97" s="311"/>
      <c r="AHB97" s="311"/>
      <c r="AHC97" s="311"/>
      <c r="AHD97" s="311"/>
      <c r="AHE97" s="311"/>
      <c r="AHF97" s="311"/>
      <c r="AHG97" s="311"/>
      <c r="AHH97" s="311"/>
      <c r="AHI97" s="311"/>
      <c r="AHJ97" s="311"/>
      <c r="AHK97" s="311"/>
      <c r="AHL97" s="311"/>
      <c r="AHM97" s="311"/>
      <c r="AHN97" s="311"/>
      <c r="AHO97" s="311"/>
      <c r="AHP97" s="311"/>
      <c r="AHQ97" s="311"/>
      <c r="AHR97" s="311"/>
      <c r="AHS97" s="311"/>
      <c r="AHT97" s="311"/>
      <c r="AHU97" s="311"/>
      <c r="AHV97" s="311"/>
      <c r="AHW97" s="311"/>
      <c r="AHX97" s="311"/>
      <c r="AHY97" s="311"/>
      <c r="AHZ97" s="311"/>
      <c r="AIA97" s="311"/>
      <c r="AIB97" s="311"/>
      <c r="AIC97" s="311"/>
      <c r="AID97" s="311"/>
      <c r="AIE97" s="311"/>
      <c r="AIF97" s="311"/>
      <c r="AIG97" s="311"/>
      <c r="AIH97" s="311"/>
      <c r="AII97" s="311"/>
      <c r="AIJ97" s="311"/>
      <c r="AIK97" s="311"/>
      <c r="AIL97" s="311"/>
      <c r="AIM97" s="311"/>
      <c r="AIN97" s="311"/>
      <c r="AIO97" s="311"/>
      <c r="AIP97" s="311"/>
      <c r="AIQ97" s="311"/>
      <c r="AIR97" s="311"/>
      <c r="AIS97" s="311"/>
      <c r="AIT97" s="311"/>
      <c r="AIU97" s="311"/>
      <c r="AIV97" s="311"/>
      <c r="AIW97" s="311"/>
      <c r="AIX97" s="311"/>
      <c r="AIY97" s="311"/>
      <c r="AIZ97" s="311"/>
      <c r="AJA97" s="311"/>
      <c r="AJB97" s="311"/>
      <c r="AJC97" s="311"/>
      <c r="AJD97" s="311"/>
      <c r="AJE97" s="311"/>
      <c r="AJF97" s="311"/>
      <c r="AJG97" s="311"/>
      <c r="AJH97" s="311"/>
      <c r="AJI97" s="311"/>
      <c r="AJJ97" s="311"/>
      <c r="AJK97" s="311"/>
      <c r="AJL97" s="311"/>
      <c r="AJM97" s="311"/>
      <c r="AJN97" s="311"/>
      <c r="AJO97" s="311"/>
      <c r="AJP97" s="311"/>
      <c r="AJQ97" s="311"/>
      <c r="AJR97" s="311"/>
      <c r="AJS97" s="311"/>
      <c r="AJT97" s="311"/>
      <c r="AJU97" s="311"/>
      <c r="AJV97" s="311"/>
      <c r="AJW97" s="311"/>
      <c r="AJX97" s="311"/>
      <c r="AJY97" s="311"/>
      <c r="AJZ97" s="311"/>
      <c r="AKA97" s="311"/>
      <c r="AKB97" s="311"/>
      <c r="AKC97" s="311"/>
      <c r="AKD97" s="311"/>
      <c r="AKE97" s="311"/>
      <c r="AKF97" s="311"/>
      <c r="AKG97" s="311"/>
      <c r="AKH97" s="311"/>
      <c r="AKI97" s="311"/>
      <c r="AKJ97" s="311"/>
      <c r="AKK97" s="311"/>
      <c r="AKL97" s="311"/>
      <c r="AKM97" s="311"/>
      <c r="AKN97" s="311"/>
      <c r="AKO97" s="311"/>
      <c r="AKP97" s="311"/>
      <c r="AKQ97" s="311"/>
      <c r="AKR97" s="311"/>
      <c r="AKS97" s="311"/>
      <c r="AKT97" s="311"/>
      <c r="AKU97" s="311"/>
      <c r="AKV97" s="311"/>
      <c r="AKW97" s="311"/>
      <c r="AKX97" s="311"/>
      <c r="AKY97" s="311"/>
      <c r="AKZ97" s="311"/>
      <c r="ALA97" s="311"/>
      <c r="ALB97" s="311"/>
      <c r="ALC97" s="311"/>
      <c r="ALD97" s="311"/>
      <c r="ALE97" s="311"/>
      <c r="ALF97" s="311"/>
      <c r="ALG97" s="311"/>
      <c r="ALH97" s="311"/>
      <c r="ALI97" s="311"/>
      <c r="ALJ97" s="311"/>
      <c r="ALK97" s="311"/>
      <c r="ALL97" s="311"/>
      <c r="ALM97" s="311"/>
      <c r="ALN97" s="311"/>
      <c r="ALO97" s="311"/>
      <c r="ALP97" s="311"/>
      <c r="ALQ97" s="311"/>
      <c r="ALR97" s="311"/>
      <c r="ALS97" s="311"/>
      <c r="ALT97" s="311"/>
      <c r="ALU97" s="311"/>
      <c r="ALV97" s="311"/>
      <c r="ALW97" s="311"/>
      <c r="ALX97" s="311"/>
      <c r="ALY97" s="311"/>
      <c r="ALZ97" s="311"/>
      <c r="AMA97" s="311"/>
      <c r="AMB97" s="311"/>
      <c r="AMC97" s="311"/>
      <c r="AMD97" s="311"/>
      <c r="AME97" s="311"/>
      <c r="AMF97" s="311"/>
      <c r="AMG97" s="311"/>
      <c r="AMH97" s="311"/>
      <c r="AMI97" s="311"/>
      <c r="AMJ97" s="311"/>
      <c r="AMK97" s="311"/>
      <c r="AML97" s="311"/>
      <c r="AMM97" s="311"/>
      <c r="AMN97" s="311"/>
      <c r="AMO97" s="311"/>
      <c r="AMP97" s="311"/>
      <c r="AMQ97" s="311"/>
      <c r="AMR97" s="311"/>
      <c r="AMS97" s="311"/>
      <c r="AMT97" s="311"/>
      <c r="AMU97" s="311"/>
      <c r="AMV97" s="311"/>
      <c r="AMW97" s="311"/>
      <c r="AMX97" s="311"/>
      <c r="AMY97" s="311"/>
      <c r="AMZ97" s="311"/>
      <c r="ANA97" s="311"/>
      <c r="ANB97" s="311"/>
      <c r="ANC97" s="311"/>
      <c r="AND97" s="311"/>
      <c r="ANE97" s="311"/>
      <c r="ANF97" s="311"/>
      <c r="ANG97" s="311"/>
      <c r="ANH97" s="311"/>
      <c r="ANI97" s="311"/>
      <c r="ANJ97" s="311"/>
      <c r="ANK97" s="311"/>
      <c r="ANL97" s="311"/>
      <c r="ANM97" s="311"/>
      <c r="ANN97" s="311"/>
      <c r="ANO97" s="311"/>
      <c r="ANP97" s="311"/>
      <c r="ANQ97" s="311"/>
      <c r="ANR97" s="311"/>
      <c r="ANS97" s="311"/>
      <c r="ANT97" s="311"/>
      <c r="ANU97" s="311"/>
      <c r="ANV97" s="311"/>
      <c r="ANW97" s="311"/>
      <c r="ANX97" s="311"/>
      <c r="ANY97" s="311"/>
      <c r="ANZ97" s="311"/>
      <c r="AOA97" s="311"/>
      <c r="AOB97" s="311"/>
      <c r="AOC97" s="311"/>
      <c r="AOD97" s="311"/>
      <c r="AOE97" s="311"/>
      <c r="AOF97" s="311"/>
      <c r="AOG97" s="311"/>
      <c r="AOH97" s="311"/>
      <c r="AOI97" s="311"/>
      <c r="AOJ97" s="311"/>
      <c r="AOK97" s="311"/>
      <c r="AOL97" s="311"/>
      <c r="AOM97" s="311"/>
      <c r="AON97" s="311"/>
      <c r="AOO97" s="311"/>
      <c r="AOP97" s="311"/>
      <c r="AOQ97" s="311"/>
      <c r="AOR97" s="311"/>
      <c r="AOS97" s="311"/>
      <c r="AOT97" s="311"/>
      <c r="AOU97" s="311"/>
      <c r="AOV97" s="311"/>
      <c r="AOW97" s="311"/>
      <c r="AOX97" s="311"/>
      <c r="AOY97" s="311"/>
      <c r="AOZ97" s="311"/>
      <c r="APA97" s="311"/>
      <c r="APB97" s="311"/>
      <c r="APC97" s="311"/>
      <c r="APD97" s="311"/>
      <c r="APE97" s="311"/>
      <c r="APF97" s="311"/>
      <c r="APG97" s="311"/>
      <c r="APH97" s="311"/>
      <c r="API97" s="311"/>
      <c r="APJ97" s="311"/>
      <c r="APK97" s="311"/>
      <c r="APL97" s="311"/>
      <c r="APM97" s="311"/>
      <c r="APN97" s="311"/>
      <c r="APO97" s="311"/>
      <c r="APP97" s="311"/>
      <c r="APQ97" s="311"/>
      <c r="APR97" s="311"/>
      <c r="APS97" s="311"/>
      <c r="APT97" s="311"/>
      <c r="APU97" s="311"/>
      <c r="APV97" s="311"/>
      <c r="APW97" s="311"/>
      <c r="APX97" s="311"/>
      <c r="APY97" s="311"/>
      <c r="APZ97" s="311"/>
      <c r="AQA97" s="311"/>
      <c r="AQB97" s="311"/>
      <c r="AQC97" s="311"/>
      <c r="AQD97" s="311"/>
      <c r="AQE97" s="311"/>
      <c r="AQF97" s="311"/>
      <c r="AQG97" s="311"/>
      <c r="AQH97" s="311"/>
      <c r="AQI97" s="311"/>
      <c r="AQJ97" s="311"/>
      <c r="AQK97" s="311"/>
      <c r="AQL97" s="311"/>
      <c r="AQM97" s="311"/>
      <c r="AQN97" s="311"/>
      <c r="AQO97" s="311"/>
      <c r="AQP97" s="311"/>
      <c r="AQQ97" s="311"/>
      <c r="AQR97" s="311"/>
      <c r="AQS97" s="311"/>
      <c r="AQT97" s="311"/>
      <c r="AQU97" s="311"/>
      <c r="AQV97" s="311"/>
      <c r="AQW97" s="311"/>
      <c r="AQX97" s="311"/>
      <c r="AQY97" s="311"/>
      <c r="AQZ97" s="311"/>
      <c r="ARA97" s="311"/>
      <c r="ARB97" s="311"/>
      <c r="ARC97" s="311"/>
      <c r="ARD97" s="311"/>
      <c r="ARE97" s="311"/>
      <c r="ARF97" s="311"/>
      <c r="ARG97" s="311"/>
      <c r="ARH97" s="311"/>
      <c r="ARI97" s="311"/>
      <c r="ARJ97" s="311"/>
      <c r="ARK97" s="311"/>
      <c r="ARL97" s="311"/>
      <c r="ARM97" s="311"/>
      <c r="ARN97" s="311"/>
      <c r="ARO97" s="311"/>
      <c r="ARP97" s="311"/>
      <c r="ARQ97" s="311"/>
      <c r="ARR97" s="311"/>
      <c r="ARS97" s="311"/>
      <c r="ART97" s="311"/>
      <c r="ARU97" s="311"/>
      <c r="ARV97" s="311"/>
      <c r="ARW97" s="311"/>
      <c r="ARX97" s="311"/>
      <c r="ARY97" s="311"/>
      <c r="ARZ97" s="311"/>
      <c r="ASA97" s="311"/>
      <c r="ASB97" s="311"/>
      <c r="ASC97" s="311"/>
      <c r="ASD97" s="311"/>
      <c r="ASE97" s="311"/>
      <c r="ASF97" s="311"/>
      <c r="ASG97" s="311"/>
      <c r="ASH97" s="311"/>
      <c r="ASI97" s="311"/>
      <c r="ASJ97" s="311"/>
      <c r="ASK97" s="311"/>
      <c r="ASL97" s="311"/>
      <c r="ASM97" s="311"/>
      <c r="ASN97" s="311"/>
      <c r="ASO97" s="311"/>
      <c r="ASP97" s="311"/>
      <c r="ASQ97" s="311"/>
      <c r="ASR97" s="311"/>
      <c r="ASS97" s="311"/>
      <c r="AST97" s="311"/>
      <c r="ASU97" s="311"/>
      <c r="ASV97" s="311"/>
      <c r="ASW97" s="311"/>
      <c r="ASX97" s="311"/>
      <c r="ASY97" s="311"/>
      <c r="ASZ97" s="311"/>
      <c r="ATA97" s="311"/>
      <c r="ATB97" s="311"/>
      <c r="ATC97" s="311"/>
      <c r="ATD97" s="311"/>
      <c r="ATE97" s="311"/>
      <c r="ATF97" s="311"/>
      <c r="ATG97" s="311"/>
      <c r="ATH97" s="311"/>
      <c r="ATI97" s="311"/>
      <c r="ATJ97" s="311"/>
      <c r="ATK97" s="311"/>
      <c r="ATL97" s="311"/>
      <c r="ATM97" s="311"/>
      <c r="ATN97" s="311"/>
      <c r="ATO97" s="311"/>
      <c r="ATP97" s="311"/>
      <c r="ATQ97" s="311"/>
      <c r="ATR97" s="311"/>
      <c r="ATS97" s="311"/>
      <c r="ATT97" s="311"/>
      <c r="ATU97" s="311"/>
      <c r="ATV97" s="311"/>
      <c r="ATW97" s="311"/>
      <c r="ATX97" s="311"/>
      <c r="ATY97" s="311"/>
      <c r="ATZ97" s="311"/>
      <c r="AUA97" s="311"/>
      <c r="AUB97" s="311"/>
      <c r="AUC97" s="311"/>
      <c r="AUD97" s="311"/>
      <c r="AUE97" s="311"/>
      <c r="AUF97" s="311"/>
      <c r="AUG97" s="311"/>
      <c r="AUH97" s="311"/>
      <c r="AUI97" s="311"/>
      <c r="AUJ97" s="311"/>
      <c r="AUK97" s="311"/>
      <c r="AUL97" s="311"/>
      <c r="AUM97" s="311"/>
      <c r="AUN97" s="311"/>
      <c r="AUO97" s="311"/>
      <c r="AUP97" s="311"/>
      <c r="AUQ97" s="311"/>
      <c r="AUR97" s="311"/>
      <c r="AUS97" s="311"/>
      <c r="AUT97" s="311"/>
      <c r="AUU97" s="311"/>
      <c r="AUV97" s="311"/>
      <c r="AUW97" s="311"/>
      <c r="AUX97" s="311"/>
      <c r="AUY97" s="311"/>
      <c r="AUZ97" s="311"/>
      <c r="AVA97" s="311"/>
      <c r="AVB97" s="311"/>
      <c r="AVC97" s="311"/>
      <c r="AVD97" s="311"/>
      <c r="AVE97" s="311"/>
      <c r="AVF97" s="311"/>
      <c r="AVG97" s="311"/>
      <c r="AVH97" s="311"/>
      <c r="AVI97" s="311"/>
      <c r="AVJ97" s="311"/>
      <c r="AVK97" s="311"/>
      <c r="AVL97" s="311"/>
      <c r="AVM97" s="311"/>
      <c r="AVN97" s="311"/>
      <c r="AVO97" s="311"/>
      <c r="AVP97" s="311"/>
      <c r="AVQ97" s="311"/>
      <c r="AVR97" s="311"/>
      <c r="AVS97" s="311"/>
      <c r="AVT97" s="311"/>
      <c r="AVU97" s="311"/>
      <c r="AVV97" s="311"/>
      <c r="AVW97" s="311"/>
      <c r="AVX97" s="311"/>
      <c r="AVY97" s="311"/>
      <c r="AVZ97" s="311"/>
      <c r="AWA97" s="311"/>
      <c r="AWB97" s="311"/>
      <c r="AWC97" s="311"/>
      <c r="AWD97" s="311"/>
      <c r="AWE97" s="311"/>
      <c r="AWF97" s="311"/>
      <c r="AWG97" s="311"/>
      <c r="AWH97" s="311"/>
      <c r="AWI97" s="311"/>
      <c r="AWJ97" s="311"/>
      <c r="AWK97" s="311"/>
      <c r="AWL97" s="311"/>
      <c r="AWM97" s="311"/>
      <c r="AWN97" s="311"/>
      <c r="AWO97" s="311"/>
      <c r="AWP97" s="311"/>
      <c r="AWQ97" s="311"/>
      <c r="AWR97" s="311"/>
      <c r="AWS97" s="311"/>
      <c r="AWT97" s="311"/>
      <c r="AWU97" s="311"/>
      <c r="AWV97" s="311"/>
      <c r="AWW97" s="311"/>
      <c r="AWX97" s="311"/>
      <c r="AWY97" s="311"/>
      <c r="AWZ97" s="311"/>
      <c r="AXA97" s="311"/>
      <c r="AXB97" s="311"/>
      <c r="AXC97" s="311"/>
      <c r="AXD97" s="311"/>
      <c r="AXE97" s="311"/>
      <c r="AXF97" s="311"/>
      <c r="AXG97" s="311"/>
      <c r="AXH97" s="311"/>
      <c r="AXI97" s="311"/>
      <c r="AXJ97" s="311"/>
      <c r="AXK97" s="311"/>
      <c r="AXL97" s="311"/>
      <c r="AXM97" s="311"/>
      <c r="AXN97" s="311"/>
      <c r="AXO97" s="311"/>
      <c r="AXP97" s="311"/>
      <c r="AXQ97" s="311"/>
      <c r="AXR97" s="311"/>
      <c r="AXS97" s="311"/>
      <c r="AXT97" s="311"/>
      <c r="AXU97" s="311"/>
      <c r="AXV97" s="311"/>
      <c r="AXW97" s="311"/>
      <c r="AXX97" s="311"/>
      <c r="AXY97" s="311"/>
      <c r="AXZ97" s="311"/>
      <c r="AYA97" s="311"/>
      <c r="AYB97" s="311"/>
      <c r="AYC97" s="311"/>
      <c r="AYD97" s="311"/>
      <c r="AYE97" s="311"/>
      <c r="AYF97" s="311"/>
      <c r="AYG97" s="311"/>
      <c r="AYH97" s="311"/>
      <c r="AYI97" s="311"/>
      <c r="AYJ97" s="311"/>
      <c r="AYK97" s="311"/>
      <c r="AYL97" s="311"/>
      <c r="AYM97" s="311"/>
      <c r="AYN97" s="311"/>
      <c r="AYO97" s="311"/>
      <c r="AYP97" s="311"/>
      <c r="AYQ97" s="311"/>
      <c r="AYR97" s="311"/>
      <c r="AYS97" s="311"/>
      <c r="AYT97" s="311"/>
      <c r="AYU97" s="311"/>
      <c r="AYV97" s="311"/>
      <c r="AYW97" s="311"/>
      <c r="AYX97" s="311"/>
      <c r="AYY97" s="311"/>
      <c r="AYZ97" s="311"/>
      <c r="AZA97" s="311"/>
      <c r="AZB97" s="311"/>
      <c r="AZC97" s="311"/>
      <c r="AZD97" s="311"/>
      <c r="AZE97" s="311"/>
      <c r="AZF97" s="311"/>
      <c r="AZG97" s="311"/>
      <c r="AZH97" s="311"/>
      <c r="AZI97" s="311"/>
      <c r="AZJ97" s="311"/>
      <c r="AZK97" s="311"/>
      <c r="AZL97" s="311"/>
      <c r="AZM97" s="311"/>
      <c r="AZN97" s="311"/>
      <c r="AZO97" s="311"/>
      <c r="AZP97" s="311"/>
      <c r="AZQ97" s="311"/>
      <c r="AZR97" s="311"/>
      <c r="AZS97" s="311"/>
      <c r="AZT97" s="311"/>
      <c r="AZU97" s="311"/>
      <c r="AZV97" s="311"/>
      <c r="AZW97" s="311"/>
      <c r="AZX97" s="311"/>
      <c r="AZY97" s="311"/>
      <c r="AZZ97" s="311"/>
      <c r="BAA97" s="311"/>
      <c r="BAB97" s="311"/>
      <c r="BAC97" s="311"/>
      <c r="BAD97" s="311"/>
      <c r="BAE97" s="311"/>
      <c r="BAF97" s="311"/>
      <c r="BAG97" s="311"/>
      <c r="BAH97" s="311"/>
      <c r="BAI97" s="311"/>
      <c r="BAJ97" s="311"/>
      <c r="BAK97" s="311"/>
      <c r="BAL97" s="311"/>
      <c r="BAM97" s="311"/>
      <c r="BAN97" s="311"/>
      <c r="BAO97" s="311"/>
      <c r="BAP97" s="311"/>
      <c r="BAQ97" s="311"/>
      <c r="BAR97" s="311"/>
      <c r="BAS97" s="311"/>
      <c r="BAT97" s="311"/>
      <c r="BAU97" s="311"/>
      <c r="BAV97" s="311"/>
      <c r="BAW97" s="311"/>
      <c r="BAX97" s="311"/>
      <c r="BAY97" s="311"/>
      <c r="BAZ97" s="311"/>
      <c r="BBA97" s="311"/>
      <c r="BBB97" s="311"/>
      <c r="BBC97" s="311"/>
      <c r="BBD97" s="311"/>
      <c r="BBE97" s="311"/>
      <c r="BBF97" s="311"/>
      <c r="BBG97" s="311"/>
      <c r="BBH97" s="311"/>
      <c r="BBI97" s="311"/>
      <c r="BBJ97" s="311"/>
      <c r="BBK97" s="311"/>
      <c r="BBL97" s="311"/>
      <c r="BBM97" s="311"/>
      <c r="BBN97" s="311"/>
      <c r="BBO97" s="311"/>
      <c r="BBP97" s="311"/>
      <c r="BBQ97" s="311"/>
      <c r="BBR97" s="311"/>
      <c r="BBS97" s="311"/>
      <c r="BBT97" s="311"/>
      <c r="BBU97" s="311"/>
      <c r="BBV97" s="311"/>
      <c r="BBW97" s="311"/>
      <c r="BBX97" s="311"/>
      <c r="BBY97" s="311"/>
      <c r="BBZ97" s="311"/>
      <c r="BCA97" s="311"/>
      <c r="BCB97" s="311"/>
      <c r="BCC97" s="311"/>
      <c r="BCD97" s="311"/>
      <c r="BCE97" s="311"/>
      <c r="BCF97" s="311"/>
      <c r="BCG97" s="311"/>
      <c r="BCH97" s="311"/>
      <c r="BCI97" s="311"/>
      <c r="BCJ97" s="311"/>
      <c r="BCK97" s="311"/>
      <c r="BCL97" s="311"/>
      <c r="BCM97" s="311"/>
      <c r="BCN97" s="311"/>
      <c r="BCO97" s="311"/>
      <c r="BCP97" s="311"/>
      <c r="BCQ97" s="311"/>
      <c r="BCR97" s="311"/>
      <c r="BCS97" s="311"/>
      <c r="BCT97" s="311"/>
      <c r="BCU97" s="311"/>
      <c r="BCV97" s="311"/>
      <c r="BCW97" s="311"/>
      <c r="BCX97" s="311"/>
      <c r="BCY97" s="311"/>
      <c r="BCZ97" s="311"/>
      <c r="BDA97" s="311"/>
      <c r="BDB97" s="311"/>
      <c r="BDC97" s="311"/>
      <c r="BDD97" s="311"/>
      <c r="BDE97" s="311"/>
      <c r="BDF97" s="311"/>
      <c r="BDG97" s="311"/>
      <c r="BDH97" s="311"/>
      <c r="BDI97" s="311"/>
      <c r="BDJ97" s="311"/>
      <c r="BDK97" s="311"/>
      <c r="BDL97" s="311"/>
      <c r="BDM97" s="311"/>
      <c r="BDN97" s="311"/>
      <c r="BDO97" s="311"/>
      <c r="BDP97" s="311"/>
      <c r="BDQ97" s="311"/>
      <c r="BDR97" s="311"/>
      <c r="BDS97" s="311"/>
      <c r="BDT97" s="311"/>
      <c r="BDU97" s="311"/>
      <c r="BDV97" s="311"/>
      <c r="BDW97" s="311"/>
      <c r="BDX97" s="311"/>
      <c r="BDY97" s="311"/>
      <c r="BDZ97" s="311"/>
      <c r="BEA97" s="311"/>
      <c r="BEB97" s="311"/>
      <c r="BEC97" s="311"/>
      <c r="BED97" s="311"/>
      <c r="BEE97" s="311"/>
      <c r="BEF97" s="311"/>
      <c r="BEG97" s="311"/>
      <c r="BEH97" s="311"/>
      <c r="BEI97" s="311"/>
      <c r="BEJ97" s="311"/>
      <c r="BEK97" s="311"/>
      <c r="BEL97" s="311"/>
      <c r="BEM97" s="311"/>
      <c r="BEN97" s="311"/>
      <c r="BEO97" s="311"/>
      <c r="BEP97" s="311"/>
      <c r="BEQ97" s="311"/>
      <c r="BER97" s="311"/>
      <c r="BES97" s="311"/>
      <c r="BET97" s="311"/>
      <c r="BEU97" s="311"/>
      <c r="BEV97" s="311"/>
      <c r="BEW97" s="311"/>
      <c r="BEX97" s="311"/>
      <c r="BEY97" s="311"/>
      <c r="BEZ97" s="311"/>
      <c r="BFA97" s="311"/>
      <c r="BFB97" s="311"/>
      <c r="BFC97" s="311"/>
      <c r="BFD97" s="311"/>
      <c r="BFE97" s="311"/>
      <c r="BFF97" s="311"/>
      <c r="BFG97" s="311"/>
      <c r="BFH97" s="311"/>
      <c r="BFI97" s="311"/>
      <c r="BFJ97" s="311"/>
      <c r="BFK97" s="311"/>
      <c r="BFL97" s="311"/>
      <c r="BFM97" s="311"/>
      <c r="BFN97" s="311"/>
      <c r="BFO97" s="311"/>
      <c r="BFP97" s="311"/>
      <c r="BFQ97" s="311"/>
      <c r="BFR97" s="311"/>
      <c r="BFS97" s="311"/>
      <c r="BFT97" s="311"/>
      <c r="BFU97" s="311"/>
      <c r="BFV97" s="311"/>
      <c r="BFW97" s="311"/>
      <c r="BFX97" s="311"/>
      <c r="BFY97" s="311"/>
      <c r="BFZ97" s="311"/>
      <c r="BGA97" s="311"/>
      <c r="BGB97" s="311"/>
      <c r="BGC97" s="311"/>
      <c r="BGD97" s="311"/>
      <c r="BGE97" s="311"/>
      <c r="BGF97" s="311"/>
      <c r="BGG97" s="311"/>
      <c r="BGH97" s="311"/>
      <c r="BGI97" s="311"/>
      <c r="BGJ97" s="311"/>
      <c r="BGK97" s="311"/>
      <c r="BGL97" s="311"/>
      <c r="BGM97" s="311"/>
      <c r="BGN97" s="311"/>
      <c r="BGO97" s="311"/>
      <c r="BGP97" s="311"/>
      <c r="BGQ97" s="311"/>
      <c r="BGR97" s="311"/>
      <c r="BGS97" s="311"/>
      <c r="BGT97" s="311"/>
      <c r="BGU97" s="311"/>
      <c r="BGV97" s="311"/>
      <c r="BGW97" s="311"/>
      <c r="BGX97" s="311"/>
      <c r="BGY97" s="311"/>
      <c r="BGZ97" s="311"/>
      <c r="BHA97" s="311"/>
      <c r="BHB97" s="311"/>
      <c r="BHC97" s="311"/>
      <c r="BHD97" s="311"/>
      <c r="BHE97" s="311"/>
      <c r="BHF97" s="311"/>
      <c r="BHG97" s="311"/>
      <c r="BHH97" s="311"/>
      <c r="BHI97" s="311"/>
      <c r="BHJ97" s="311"/>
      <c r="BHK97" s="311"/>
      <c r="BHL97" s="311"/>
      <c r="BHM97" s="311"/>
      <c r="BHN97" s="311"/>
      <c r="BHO97" s="311"/>
      <c r="BHP97" s="311"/>
      <c r="BHQ97" s="311"/>
      <c r="BHR97" s="311"/>
      <c r="BHS97" s="311"/>
      <c r="BHT97" s="311"/>
      <c r="BHU97" s="311"/>
      <c r="BHV97" s="311"/>
      <c r="BHW97" s="311"/>
      <c r="BHX97" s="311"/>
      <c r="BHY97" s="311"/>
      <c r="BHZ97" s="311"/>
      <c r="BIA97" s="311"/>
      <c r="BIB97" s="311"/>
      <c r="BIC97" s="311"/>
      <c r="BID97" s="311"/>
      <c r="BIE97" s="311"/>
      <c r="BIF97" s="311"/>
      <c r="BIG97" s="311"/>
      <c r="BIH97" s="311"/>
      <c r="BII97" s="311"/>
      <c r="BIJ97" s="311"/>
      <c r="BIK97" s="311"/>
      <c r="BIL97" s="311"/>
      <c r="BIM97" s="311"/>
      <c r="BIN97" s="311"/>
      <c r="BIO97" s="311"/>
      <c r="BIP97" s="311"/>
      <c r="BIQ97" s="311"/>
      <c r="BIR97" s="311"/>
      <c r="BIS97" s="311"/>
      <c r="BIT97" s="311"/>
      <c r="BIU97" s="311"/>
      <c r="BIV97" s="311"/>
      <c r="BIW97" s="311"/>
      <c r="BIX97" s="311"/>
      <c r="BIY97" s="311"/>
      <c r="BIZ97" s="311"/>
      <c r="BJA97" s="311"/>
      <c r="BJB97" s="311"/>
      <c r="BJC97" s="311"/>
      <c r="BJD97" s="311"/>
      <c r="BJE97" s="311"/>
      <c r="BJF97" s="311"/>
      <c r="BJG97" s="311"/>
      <c r="BJH97" s="311"/>
      <c r="BJI97" s="311"/>
      <c r="BJJ97" s="311"/>
      <c r="BJK97" s="311"/>
      <c r="BJL97" s="311"/>
      <c r="BJM97" s="311"/>
      <c r="BJN97" s="311"/>
      <c r="BJO97" s="311"/>
      <c r="BJP97" s="311"/>
      <c r="BJQ97" s="311"/>
      <c r="BJR97" s="311"/>
      <c r="BJS97" s="311"/>
      <c r="BJT97" s="311"/>
      <c r="BJU97" s="311"/>
      <c r="BJV97" s="311"/>
      <c r="BJW97" s="311"/>
      <c r="BJX97" s="311"/>
      <c r="BJY97" s="311"/>
      <c r="BJZ97" s="311"/>
      <c r="BKA97" s="311"/>
      <c r="BKB97" s="311"/>
      <c r="BKC97" s="311"/>
      <c r="BKD97" s="311"/>
      <c r="BKE97" s="311"/>
      <c r="BKF97" s="311"/>
      <c r="BKG97" s="311"/>
      <c r="BKH97" s="311"/>
      <c r="BKI97" s="311"/>
      <c r="BKJ97" s="311"/>
      <c r="BKK97" s="311"/>
      <c r="BKL97" s="311"/>
      <c r="BKM97" s="311"/>
      <c r="BKN97" s="311"/>
      <c r="BKO97" s="311"/>
      <c r="BKP97" s="311"/>
      <c r="BKQ97" s="311"/>
      <c r="BKR97" s="311"/>
      <c r="BKS97" s="311"/>
      <c r="BKT97" s="311"/>
      <c r="BKU97" s="311"/>
      <c r="BKV97" s="311"/>
      <c r="BKW97" s="311"/>
      <c r="BKX97" s="311"/>
      <c r="BKY97" s="311"/>
      <c r="BKZ97" s="311"/>
      <c r="BLA97" s="311"/>
      <c r="BLB97" s="311"/>
      <c r="BLC97" s="311"/>
      <c r="BLD97" s="311"/>
      <c r="BLE97" s="311"/>
      <c r="BLF97" s="311"/>
      <c r="BLG97" s="311"/>
      <c r="BLH97" s="311"/>
      <c r="BLI97" s="311"/>
      <c r="BLJ97" s="311"/>
      <c r="BLK97" s="311"/>
      <c r="BLL97" s="311"/>
      <c r="BLM97" s="311"/>
      <c r="BLN97" s="311"/>
      <c r="BLO97" s="311"/>
      <c r="BLP97" s="311"/>
      <c r="BLQ97" s="311"/>
      <c r="BLR97" s="311"/>
      <c r="BLS97" s="311"/>
      <c r="BLT97" s="311"/>
      <c r="BLU97" s="311"/>
      <c r="BLV97" s="311"/>
      <c r="BLW97" s="311"/>
      <c r="BLX97" s="311"/>
      <c r="BLY97" s="311"/>
      <c r="BLZ97" s="311"/>
      <c r="BMA97" s="311"/>
      <c r="BMB97" s="311"/>
      <c r="BMC97" s="311"/>
      <c r="BMD97" s="311"/>
      <c r="BME97" s="311"/>
      <c r="BMF97" s="311"/>
      <c r="BMG97" s="311"/>
      <c r="BMH97" s="311"/>
      <c r="BMI97" s="311"/>
      <c r="BMJ97" s="311"/>
      <c r="BMK97" s="311"/>
      <c r="BML97" s="311"/>
      <c r="BMM97" s="311"/>
      <c r="BMN97" s="311"/>
      <c r="BMO97" s="311"/>
      <c r="BMP97" s="311"/>
      <c r="BMQ97" s="311"/>
      <c r="BMR97" s="311"/>
      <c r="BMS97" s="311"/>
      <c r="BMT97" s="311"/>
      <c r="BMU97" s="311"/>
      <c r="BMV97" s="311"/>
      <c r="BMW97" s="311"/>
      <c r="BMX97" s="311"/>
      <c r="BMY97" s="311"/>
      <c r="BMZ97" s="311"/>
      <c r="BNA97" s="311"/>
      <c r="BNB97" s="311"/>
      <c r="BNC97" s="311"/>
      <c r="BND97" s="311"/>
      <c r="BNE97" s="311"/>
      <c r="BNF97" s="311"/>
      <c r="BNG97" s="311"/>
      <c r="BNH97" s="311"/>
      <c r="BNI97" s="311"/>
      <c r="BNJ97" s="311"/>
      <c r="BNK97" s="311"/>
      <c r="BNL97" s="311"/>
      <c r="BNM97" s="311"/>
      <c r="BNN97" s="311"/>
      <c r="BNO97" s="311"/>
      <c r="BNP97" s="311"/>
      <c r="BNQ97" s="311"/>
      <c r="BNR97" s="311"/>
      <c r="BNS97" s="311"/>
      <c r="BNT97" s="311"/>
      <c r="BNU97" s="311"/>
      <c r="BNV97" s="311"/>
      <c r="BNW97" s="311"/>
      <c r="BNX97" s="311"/>
      <c r="BNY97" s="311"/>
      <c r="BNZ97" s="311"/>
      <c r="BOA97" s="311"/>
      <c r="BOB97" s="311"/>
      <c r="BOC97" s="311"/>
      <c r="BOD97" s="311"/>
      <c r="BOE97" s="311"/>
      <c r="BOF97" s="311"/>
      <c r="BOG97" s="311"/>
      <c r="BOH97" s="311"/>
      <c r="BOI97" s="311"/>
      <c r="BOJ97" s="311"/>
      <c r="BOK97" s="311"/>
      <c r="BOL97" s="311"/>
      <c r="BOM97" s="311"/>
      <c r="BON97" s="311"/>
      <c r="BOO97" s="311"/>
      <c r="BOP97" s="311"/>
      <c r="BOQ97" s="311"/>
      <c r="BOR97" s="311"/>
      <c r="BOS97" s="311"/>
      <c r="BOT97" s="311"/>
      <c r="BOU97" s="311"/>
      <c r="BOV97" s="311"/>
      <c r="BOW97" s="311"/>
      <c r="BOX97" s="311"/>
      <c r="BOY97" s="311"/>
      <c r="BOZ97" s="311"/>
      <c r="BPA97" s="311"/>
      <c r="BPB97" s="311"/>
      <c r="BPC97" s="311"/>
      <c r="BPD97" s="311"/>
      <c r="BPE97" s="311"/>
      <c r="BPF97" s="311"/>
      <c r="BPG97" s="311"/>
      <c r="BPH97" s="311"/>
      <c r="BPI97" s="311"/>
      <c r="BPJ97" s="311"/>
      <c r="BPK97" s="311"/>
      <c r="BPL97" s="311"/>
      <c r="BPM97" s="311"/>
      <c r="BPN97" s="311"/>
      <c r="BPO97" s="311"/>
      <c r="BPP97" s="311"/>
      <c r="BPQ97" s="311"/>
      <c r="BPR97" s="311"/>
      <c r="BPS97" s="311"/>
      <c r="BPT97" s="311"/>
      <c r="BPU97" s="311"/>
      <c r="BPV97" s="311"/>
      <c r="BPW97" s="311"/>
      <c r="BPX97" s="311"/>
      <c r="BPY97" s="311"/>
      <c r="BPZ97" s="311"/>
      <c r="BQA97" s="311"/>
      <c r="BQB97" s="311"/>
      <c r="BQC97" s="311"/>
      <c r="BQD97" s="311"/>
      <c r="BQE97" s="311"/>
      <c r="BQF97" s="311"/>
      <c r="BQG97" s="311"/>
      <c r="BQH97" s="311"/>
      <c r="BQI97" s="311"/>
      <c r="BQJ97" s="311"/>
      <c r="BQK97" s="311"/>
      <c r="BQL97" s="311"/>
      <c r="BQM97" s="311"/>
      <c r="BQN97" s="311"/>
      <c r="BQO97" s="311"/>
      <c r="BQP97" s="311"/>
      <c r="BQQ97" s="311"/>
      <c r="BQR97" s="311"/>
      <c r="BQS97" s="311"/>
      <c r="BQT97" s="311"/>
      <c r="BQU97" s="311"/>
      <c r="BQV97" s="311"/>
      <c r="BQW97" s="311"/>
      <c r="BQX97" s="311"/>
      <c r="BQY97" s="311"/>
      <c r="BQZ97" s="311"/>
      <c r="BRA97" s="311"/>
      <c r="BRB97" s="311"/>
      <c r="BRC97" s="311"/>
      <c r="BRD97" s="311"/>
      <c r="BRE97" s="311"/>
      <c r="BRF97" s="311"/>
      <c r="BRG97" s="311"/>
      <c r="BRH97" s="311"/>
      <c r="BRI97" s="311"/>
      <c r="BRJ97" s="311"/>
      <c r="BRK97" s="311"/>
      <c r="BRL97" s="311"/>
      <c r="BRM97" s="311"/>
      <c r="BRN97" s="311"/>
      <c r="BRO97" s="311"/>
      <c r="BRP97" s="311"/>
      <c r="BRQ97" s="311"/>
      <c r="BRR97" s="311"/>
      <c r="BRS97" s="311"/>
      <c r="BRT97" s="311"/>
      <c r="BRU97" s="311"/>
      <c r="BRV97" s="311"/>
      <c r="BRW97" s="311"/>
      <c r="BRX97" s="311"/>
      <c r="BRY97" s="311"/>
      <c r="BRZ97" s="311"/>
      <c r="BSA97" s="311"/>
      <c r="BSB97" s="311"/>
      <c r="BSC97" s="311"/>
      <c r="BSD97" s="311"/>
      <c r="BSE97" s="311"/>
      <c r="BSF97" s="311"/>
      <c r="BSG97" s="311"/>
      <c r="BSH97" s="311"/>
      <c r="BSI97" s="311"/>
      <c r="BSJ97" s="311"/>
      <c r="BSK97" s="311"/>
      <c r="BSL97" s="311"/>
      <c r="BSM97" s="311"/>
      <c r="BSN97" s="311"/>
      <c r="BSO97" s="311"/>
      <c r="BSP97" s="311"/>
      <c r="BSQ97" s="311"/>
      <c r="BSR97" s="311"/>
      <c r="BSS97" s="311"/>
      <c r="BST97" s="311"/>
      <c r="BSU97" s="311"/>
      <c r="BSV97" s="311"/>
      <c r="BSW97" s="311"/>
      <c r="BSX97" s="311"/>
      <c r="BSY97" s="311"/>
      <c r="BSZ97" s="311"/>
      <c r="BTA97" s="311"/>
      <c r="BTB97" s="311"/>
      <c r="BTC97" s="311"/>
      <c r="BTD97" s="311"/>
      <c r="BTE97" s="311"/>
      <c r="BTF97" s="311"/>
      <c r="BTG97" s="311"/>
      <c r="BTH97" s="311"/>
      <c r="BTI97" s="311"/>
      <c r="BTJ97" s="311"/>
      <c r="BTK97" s="311"/>
      <c r="BTL97" s="311"/>
      <c r="BTM97" s="311"/>
      <c r="BTN97" s="311"/>
      <c r="BTO97" s="311"/>
      <c r="BTP97" s="311"/>
      <c r="BTQ97" s="311"/>
      <c r="BTR97" s="311"/>
      <c r="BTS97" s="311"/>
      <c r="BTT97" s="311"/>
      <c r="BTU97" s="311"/>
      <c r="BTV97" s="311"/>
      <c r="BTW97" s="311"/>
      <c r="BTX97" s="311"/>
      <c r="BTY97" s="311"/>
      <c r="BTZ97" s="311"/>
      <c r="BUA97" s="311"/>
      <c r="BUB97" s="311"/>
      <c r="BUC97" s="311"/>
      <c r="BUD97" s="311"/>
      <c r="BUE97" s="311"/>
      <c r="BUF97" s="311"/>
      <c r="BUG97" s="311"/>
      <c r="BUH97" s="311"/>
      <c r="BUI97" s="311"/>
      <c r="BUJ97" s="311"/>
      <c r="BUK97" s="311"/>
      <c r="BUL97" s="311"/>
      <c r="BUM97" s="311"/>
      <c r="BUN97" s="311"/>
      <c r="BUO97" s="311"/>
      <c r="BUP97" s="311"/>
      <c r="BUQ97" s="311"/>
      <c r="BUR97" s="311"/>
      <c r="BUS97" s="311"/>
      <c r="BUT97" s="311"/>
      <c r="BUU97" s="311"/>
      <c r="BUV97" s="311"/>
      <c r="BUW97" s="311"/>
      <c r="BUX97" s="311"/>
      <c r="BUY97" s="311"/>
      <c r="BUZ97" s="311"/>
      <c r="BVA97" s="311"/>
      <c r="BVB97" s="311"/>
      <c r="BVC97" s="311"/>
      <c r="BVD97" s="311"/>
      <c r="BVE97" s="311"/>
      <c r="BVF97" s="311"/>
      <c r="BVG97" s="311"/>
      <c r="BVH97" s="311"/>
      <c r="BVI97" s="311"/>
      <c r="BVJ97" s="311"/>
      <c r="BVK97" s="311"/>
      <c r="BVL97" s="311"/>
      <c r="BVM97" s="311"/>
      <c r="BVN97" s="311"/>
      <c r="BVO97" s="311"/>
      <c r="BVP97" s="311"/>
      <c r="BVQ97" s="311"/>
      <c r="BVR97" s="311"/>
      <c r="BVS97" s="311"/>
      <c r="BVT97" s="311"/>
      <c r="BVU97" s="311"/>
      <c r="BVV97" s="311"/>
      <c r="BVW97" s="311"/>
      <c r="BVX97" s="311"/>
      <c r="BVY97" s="311"/>
      <c r="BVZ97" s="311"/>
      <c r="BWA97" s="311"/>
      <c r="BWB97" s="311"/>
      <c r="BWC97" s="311"/>
      <c r="BWD97" s="311"/>
      <c r="BWE97" s="311"/>
      <c r="BWF97" s="311"/>
      <c r="BWG97" s="311"/>
      <c r="BWH97" s="311"/>
      <c r="BWI97" s="311"/>
      <c r="BWJ97" s="311"/>
      <c r="BWK97" s="311"/>
      <c r="BWL97" s="311"/>
      <c r="BWM97" s="311"/>
      <c r="BWN97" s="311"/>
      <c r="BWO97" s="311"/>
      <c r="BWP97" s="311"/>
      <c r="BWQ97" s="311"/>
      <c r="BWR97" s="311"/>
      <c r="BWS97" s="311"/>
      <c r="BWT97" s="311"/>
      <c r="BWU97" s="311"/>
      <c r="BWV97" s="311"/>
      <c r="BWW97" s="311"/>
      <c r="BWX97" s="311"/>
      <c r="BWY97" s="311"/>
      <c r="BWZ97" s="311"/>
      <c r="BXA97" s="311"/>
      <c r="BXB97" s="311"/>
      <c r="BXC97" s="311"/>
      <c r="BXD97" s="311"/>
      <c r="BXE97" s="311"/>
      <c r="BXF97" s="311"/>
      <c r="BXG97" s="311"/>
      <c r="BXH97" s="311"/>
      <c r="BXI97" s="311"/>
      <c r="BXJ97" s="311"/>
      <c r="BXK97" s="311"/>
      <c r="BXL97" s="311"/>
      <c r="BXM97" s="311"/>
      <c r="BXN97" s="311"/>
      <c r="BXO97" s="311"/>
      <c r="BXP97" s="311"/>
      <c r="BXQ97" s="311"/>
      <c r="BXR97" s="311"/>
      <c r="BXS97" s="311"/>
      <c r="BXT97" s="311"/>
      <c r="BXU97" s="311"/>
      <c r="BXV97" s="311"/>
      <c r="BXW97" s="311"/>
      <c r="BXX97" s="311"/>
      <c r="BXY97" s="311"/>
      <c r="BXZ97" s="311"/>
      <c r="BYA97" s="311"/>
      <c r="BYB97" s="311"/>
      <c r="BYC97" s="311"/>
      <c r="BYD97" s="311"/>
      <c r="BYE97" s="311"/>
      <c r="BYF97" s="311"/>
      <c r="BYG97" s="311"/>
      <c r="BYH97" s="311"/>
      <c r="BYI97" s="311"/>
      <c r="BYJ97" s="311"/>
      <c r="BYK97" s="311"/>
      <c r="BYL97" s="311"/>
      <c r="BYM97" s="311"/>
      <c r="BYN97" s="311"/>
      <c r="BYO97" s="311"/>
      <c r="BYP97" s="311"/>
      <c r="BYQ97" s="311"/>
      <c r="BYR97" s="311"/>
      <c r="BYS97" s="311"/>
      <c r="BYT97" s="311"/>
      <c r="BYU97" s="311"/>
      <c r="BYV97" s="311"/>
      <c r="BYW97" s="311"/>
      <c r="BYX97" s="311"/>
      <c r="BYY97" s="311"/>
      <c r="BYZ97" s="311"/>
      <c r="BZA97" s="311"/>
      <c r="BZB97" s="311"/>
      <c r="BZC97" s="311"/>
      <c r="BZD97" s="311"/>
      <c r="BZE97" s="311"/>
      <c r="BZF97" s="311"/>
      <c r="BZG97" s="311"/>
      <c r="BZH97" s="311"/>
      <c r="BZI97" s="311"/>
      <c r="BZJ97" s="311"/>
      <c r="BZK97" s="311"/>
      <c r="BZL97" s="311"/>
      <c r="BZM97" s="311"/>
      <c r="BZN97" s="311"/>
      <c r="BZO97" s="311"/>
      <c r="BZP97" s="311"/>
      <c r="BZQ97" s="311"/>
      <c r="BZR97" s="311"/>
      <c r="BZS97" s="311"/>
      <c r="BZT97" s="311"/>
      <c r="BZU97" s="311"/>
      <c r="BZV97" s="311"/>
      <c r="BZW97" s="311"/>
      <c r="BZX97" s="311"/>
      <c r="BZY97" s="311"/>
      <c r="BZZ97" s="311"/>
      <c r="CAA97" s="311"/>
      <c r="CAB97" s="311"/>
      <c r="CAC97" s="311"/>
      <c r="CAD97" s="311"/>
      <c r="CAE97" s="311"/>
      <c r="CAF97" s="311"/>
      <c r="CAG97" s="311"/>
      <c r="CAH97" s="311"/>
      <c r="CAI97" s="311"/>
      <c r="CAJ97" s="311"/>
      <c r="CAK97" s="311"/>
      <c r="CAL97" s="311"/>
      <c r="CAM97" s="311"/>
      <c r="CAN97" s="311"/>
      <c r="CAO97" s="311"/>
      <c r="CAP97" s="311"/>
      <c r="CAQ97" s="311"/>
      <c r="CAR97" s="311"/>
      <c r="CAS97" s="311"/>
      <c r="CAT97" s="311"/>
      <c r="CAU97" s="311"/>
      <c r="CAV97" s="311"/>
      <c r="CAW97" s="311"/>
      <c r="CAX97" s="311"/>
      <c r="CAY97" s="311"/>
      <c r="CAZ97" s="311"/>
      <c r="CBA97" s="311"/>
      <c r="CBB97" s="311"/>
      <c r="CBC97" s="311"/>
      <c r="CBD97" s="311"/>
      <c r="CBE97" s="311"/>
      <c r="CBF97" s="311"/>
      <c r="CBG97" s="311"/>
      <c r="CBH97" s="311"/>
      <c r="CBI97" s="311"/>
      <c r="CBJ97" s="311"/>
      <c r="CBK97" s="311"/>
      <c r="CBL97" s="311"/>
      <c r="CBM97" s="311"/>
      <c r="CBN97" s="311"/>
      <c r="CBO97" s="311"/>
      <c r="CBP97" s="311"/>
      <c r="CBQ97" s="311"/>
      <c r="CBR97" s="311"/>
      <c r="CBS97" s="311"/>
      <c r="CBT97" s="311"/>
      <c r="CBU97" s="311"/>
      <c r="CBV97" s="311"/>
      <c r="CBW97" s="311"/>
      <c r="CBX97" s="311"/>
      <c r="CBY97" s="311"/>
      <c r="CBZ97" s="311"/>
      <c r="CCA97" s="311"/>
      <c r="CCB97" s="311"/>
      <c r="CCC97" s="311"/>
      <c r="CCD97" s="311"/>
      <c r="CCE97" s="311"/>
      <c r="CCF97" s="311"/>
      <c r="CCG97" s="311"/>
      <c r="CCH97" s="311"/>
      <c r="CCI97" s="311"/>
      <c r="CCJ97" s="311"/>
      <c r="CCK97" s="311"/>
      <c r="CCL97" s="311"/>
      <c r="CCM97" s="311"/>
      <c r="CCN97" s="311"/>
      <c r="CCO97" s="311"/>
      <c r="CCP97" s="311"/>
      <c r="CCQ97" s="311"/>
      <c r="CCR97" s="311"/>
      <c r="CCS97" s="311"/>
      <c r="CCT97" s="311"/>
      <c r="CCU97" s="311"/>
      <c r="CCV97" s="311"/>
      <c r="CCW97" s="311"/>
      <c r="CCX97" s="311"/>
      <c r="CCY97" s="311"/>
      <c r="CCZ97" s="311"/>
      <c r="CDA97" s="311"/>
      <c r="CDB97" s="311"/>
      <c r="CDC97" s="311"/>
      <c r="CDD97" s="311"/>
      <c r="CDE97" s="311"/>
      <c r="CDF97" s="311"/>
      <c r="CDG97" s="311"/>
      <c r="CDH97" s="311"/>
      <c r="CDI97" s="311"/>
      <c r="CDJ97" s="311"/>
      <c r="CDK97" s="311"/>
      <c r="CDL97" s="311"/>
      <c r="CDM97" s="311"/>
      <c r="CDN97" s="311"/>
      <c r="CDO97" s="311"/>
      <c r="CDP97" s="311"/>
      <c r="CDQ97" s="311"/>
      <c r="CDR97" s="311"/>
      <c r="CDS97" s="311"/>
      <c r="CDT97" s="311"/>
      <c r="CDU97" s="311"/>
      <c r="CDV97" s="311"/>
      <c r="CDW97" s="311"/>
      <c r="CDX97" s="311"/>
      <c r="CDY97" s="311"/>
      <c r="CDZ97" s="311"/>
      <c r="CEA97" s="311"/>
      <c r="CEB97" s="311"/>
      <c r="CEC97" s="311"/>
      <c r="CED97" s="311"/>
      <c r="CEE97" s="311"/>
      <c r="CEF97" s="311"/>
      <c r="CEG97" s="311"/>
      <c r="CEH97" s="311"/>
      <c r="CEI97" s="311"/>
      <c r="CEJ97" s="311"/>
      <c r="CEK97" s="311"/>
      <c r="CEL97" s="311"/>
      <c r="CEM97" s="311"/>
      <c r="CEN97" s="311"/>
      <c r="CEO97" s="311"/>
      <c r="CEP97" s="311"/>
      <c r="CEQ97" s="311"/>
      <c r="CER97" s="311"/>
      <c r="CES97" s="311"/>
      <c r="CET97" s="311"/>
      <c r="CEU97" s="311"/>
      <c r="CEV97" s="311"/>
      <c r="CEW97" s="311"/>
      <c r="CEX97" s="311"/>
      <c r="CEY97" s="311"/>
      <c r="CEZ97" s="311"/>
      <c r="CFA97" s="311"/>
      <c r="CFB97" s="311"/>
      <c r="CFC97" s="311"/>
      <c r="CFD97" s="311"/>
      <c r="CFE97" s="311"/>
      <c r="CFF97" s="311"/>
      <c r="CFG97" s="311"/>
      <c r="CFH97" s="311"/>
      <c r="CFI97" s="311"/>
      <c r="CFJ97" s="311"/>
      <c r="CFK97" s="311"/>
      <c r="CFL97" s="311"/>
      <c r="CFM97" s="311"/>
      <c r="CFN97" s="311"/>
      <c r="CFO97" s="311"/>
      <c r="CFP97" s="311"/>
      <c r="CFQ97" s="311"/>
      <c r="CFR97" s="311"/>
      <c r="CFS97" s="311"/>
      <c r="CFT97" s="311"/>
      <c r="CFU97" s="311"/>
      <c r="CFV97" s="311"/>
      <c r="CFW97" s="311"/>
      <c r="CFX97" s="311"/>
      <c r="CFY97" s="311"/>
      <c r="CFZ97" s="311"/>
      <c r="CGA97" s="311"/>
      <c r="CGB97" s="311"/>
      <c r="CGC97" s="311"/>
      <c r="CGD97" s="311"/>
      <c r="CGE97" s="311"/>
      <c r="CGF97" s="311"/>
      <c r="CGG97" s="311"/>
      <c r="CGH97" s="311"/>
      <c r="CGI97" s="311"/>
      <c r="CGJ97" s="311"/>
      <c r="CGK97" s="311"/>
      <c r="CGL97" s="311"/>
      <c r="CGM97" s="311"/>
      <c r="CGN97" s="311"/>
      <c r="CGO97" s="311"/>
      <c r="CGP97" s="311"/>
      <c r="CGQ97" s="311"/>
      <c r="CGR97" s="311"/>
      <c r="CGS97" s="311"/>
      <c r="CGT97" s="311"/>
      <c r="CGU97" s="311"/>
      <c r="CGV97" s="311"/>
      <c r="CGW97" s="311"/>
      <c r="CGX97" s="311"/>
      <c r="CGY97" s="311"/>
      <c r="CGZ97" s="311"/>
      <c r="CHA97" s="311"/>
      <c r="CHB97" s="311"/>
      <c r="CHC97" s="311"/>
      <c r="CHD97" s="311"/>
      <c r="CHE97" s="311"/>
      <c r="CHF97" s="311"/>
      <c r="CHG97" s="311"/>
      <c r="CHH97" s="311"/>
      <c r="CHI97" s="311"/>
      <c r="CHJ97" s="311"/>
      <c r="CHK97" s="311"/>
      <c r="CHL97" s="311"/>
      <c r="CHM97" s="311"/>
      <c r="CHN97" s="311"/>
      <c r="CHO97" s="311"/>
      <c r="CHP97" s="311"/>
      <c r="CHQ97" s="311"/>
      <c r="CHR97" s="311"/>
      <c r="CHS97" s="311"/>
      <c r="CHT97" s="311"/>
      <c r="CHU97" s="311"/>
      <c r="CHV97" s="311"/>
      <c r="CHW97" s="311"/>
      <c r="CHX97" s="311"/>
      <c r="CHY97" s="311"/>
      <c r="CHZ97" s="311"/>
      <c r="CIA97" s="311"/>
      <c r="CIB97" s="311"/>
      <c r="CIC97" s="311"/>
      <c r="CID97" s="311"/>
      <c r="CIE97" s="311"/>
      <c r="CIF97" s="311"/>
      <c r="CIG97" s="311"/>
      <c r="CIH97" s="311"/>
      <c r="CII97" s="311"/>
      <c r="CIJ97" s="311"/>
      <c r="CIK97" s="311"/>
      <c r="CIL97" s="311"/>
      <c r="CIM97" s="311"/>
      <c r="CIN97" s="311"/>
      <c r="CIO97" s="311"/>
      <c r="CIP97" s="311"/>
      <c r="CIQ97" s="311"/>
      <c r="CIR97" s="311"/>
      <c r="CIS97" s="311"/>
      <c r="CIT97" s="311"/>
      <c r="CIU97" s="311"/>
      <c r="CIV97" s="311"/>
      <c r="CIW97" s="311"/>
      <c r="CIX97" s="311"/>
      <c r="CIY97" s="311"/>
      <c r="CIZ97" s="311"/>
      <c r="CJA97" s="311"/>
      <c r="CJB97" s="311"/>
      <c r="CJC97" s="311"/>
      <c r="CJD97" s="311"/>
      <c r="CJE97" s="311"/>
      <c r="CJF97" s="311"/>
      <c r="CJG97" s="311"/>
      <c r="CJH97" s="311"/>
      <c r="CJI97" s="311"/>
      <c r="CJJ97" s="311"/>
      <c r="CJK97" s="311"/>
      <c r="CJL97" s="311"/>
      <c r="CJM97" s="311"/>
      <c r="CJN97" s="311"/>
      <c r="CJO97" s="311"/>
      <c r="CJP97" s="311"/>
      <c r="CJQ97" s="311"/>
      <c r="CJR97" s="311"/>
      <c r="CJS97" s="311"/>
      <c r="CJT97" s="311"/>
      <c r="CJU97" s="311"/>
      <c r="CJV97" s="311"/>
      <c r="CJW97" s="311"/>
      <c r="CJX97" s="311"/>
      <c r="CJY97" s="311"/>
      <c r="CJZ97" s="311"/>
      <c r="CKA97" s="311"/>
      <c r="CKB97" s="311"/>
      <c r="CKC97" s="311"/>
      <c r="CKD97" s="311"/>
      <c r="CKE97" s="311"/>
      <c r="CKF97" s="311"/>
      <c r="CKG97" s="311"/>
      <c r="CKH97" s="311"/>
      <c r="CKI97" s="311"/>
      <c r="CKJ97" s="311"/>
      <c r="CKK97" s="311"/>
      <c r="CKL97" s="311"/>
      <c r="CKM97" s="311"/>
      <c r="CKN97" s="311"/>
      <c r="CKO97" s="311"/>
      <c r="CKP97" s="311"/>
      <c r="CKQ97" s="311"/>
      <c r="CKR97" s="311"/>
      <c r="CKS97" s="311"/>
      <c r="CKT97" s="311"/>
      <c r="CKU97" s="311"/>
      <c r="CKV97" s="311"/>
      <c r="CKW97" s="311"/>
      <c r="CKX97" s="311"/>
      <c r="CKY97" s="311"/>
      <c r="CKZ97" s="311"/>
      <c r="CLA97" s="311"/>
      <c r="CLB97" s="311"/>
      <c r="CLC97" s="311"/>
      <c r="CLD97" s="311"/>
      <c r="CLE97" s="311"/>
      <c r="CLF97" s="311"/>
      <c r="CLG97" s="311"/>
      <c r="CLH97" s="311"/>
      <c r="CLI97" s="311"/>
      <c r="CLJ97" s="311"/>
      <c r="CLK97" s="311"/>
      <c r="CLL97" s="311"/>
      <c r="CLM97" s="311"/>
      <c r="CLN97" s="311"/>
      <c r="CLO97" s="311"/>
      <c r="CLP97" s="311"/>
      <c r="CLQ97" s="311"/>
      <c r="CLR97" s="311"/>
      <c r="CLS97" s="311"/>
      <c r="CLT97" s="311"/>
      <c r="CLU97" s="311"/>
      <c r="CLV97" s="311"/>
      <c r="CLW97" s="311"/>
      <c r="CLX97" s="311"/>
      <c r="CLY97" s="311"/>
      <c r="CLZ97" s="311"/>
      <c r="CMA97" s="311"/>
      <c r="CMB97" s="311"/>
      <c r="CMC97" s="311"/>
      <c r="CMD97" s="311"/>
      <c r="CME97" s="311"/>
      <c r="CMF97" s="311"/>
      <c r="CMG97" s="311"/>
      <c r="CMH97" s="311"/>
      <c r="CMI97" s="311"/>
      <c r="CMJ97" s="311"/>
      <c r="CMK97" s="311"/>
      <c r="CML97" s="311"/>
      <c r="CMM97" s="311"/>
      <c r="CMN97" s="311"/>
      <c r="CMO97" s="311"/>
      <c r="CMP97" s="311"/>
      <c r="CMQ97" s="311"/>
      <c r="CMR97" s="311"/>
      <c r="CMS97" s="311"/>
      <c r="CMT97" s="311"/>
      <c r="CMU97" s="311"/>
      <c r="CMV97" s="311"/>
      <c r="CMW97" s="311"/>
      <c r="CMX97" s="311"/>
      <c r="CMY97" s="311"/>
      <c r="CMZ97" s="311"/>
      <c r="CNA97" s="311"/>
      <c r="CNB97" s="311"/>
      <c r="CNC97" s="311"/>
      <c r="CND97" s="311"/>
      <c r="CNE97" s="311"/>
      <c r="CNF97" s="311"/>
      <c r="CNG97" s="311"/>
      <c r="CNH97" s="311"/>
      <c r="CNI97" s="311"/>
      <c r="CNJ97" s="311"/>
      <c r="CNK97" s="311"/>
      <c r="CNL97" s="311"/>
      <c r="CNM97" s="311"/>
      <c r="CNN97" s="311"/>
      <c r="CNO97" s="311"/>
      <c r="CNP97" s="311"/>
      <c r="CNQ97" s="311"/>
      <c r="CNR97" s="311"/>
      <c r="CNS97" s="311"/>
      <c r="CNT97" s="311"/>
      <c r="CNU97" s="311"/>
      <c r="CNV97" s="311"/>
      <c r="CNW97" s="311"/>
      <c r="CNX97" s="311"/>
      <c r="CNY97" s="311"/>
      <c r="CNZ97" s="311"/>
      <c r="COA97" s="311"/>
      <c r="COB97" s="311"/>
      <c r="COC97" s="311"/>
      <c r="COD97" s="311"/>
      <c r="COE97" s="311"/>
      <c r="COF97" s="311"/>
      <c r="COG97" s="311"/>
      <c r="COH97" s="311"/>
      <c r="COI97" s="311"/>
      <c r="COJ97" s="311"/>
      <c r="COK97" s="311"/>
      <c r="COL97" s="311"/>
      <c r="COM97" s="311"/>
      <c r="CON97" s="311"/>
      <c r="COO97" s="311"/>
      <c r="COP97" s="311"/>
      <c r="COQ97" s="311"/>
      <c r="COR97" s="311"/>
      <c r="COS97" s="311"/>
      <c r="COT97" s="311"/>
      <c r="COU97" s="311"/>
      <c r="COV97" s="311"/>
      <c r="COW97" s="311"/>
      <c r="COX97" s="311"/>
      <c r="COY97" s="311"/>
      <c r="COZ97" s="311"/>
      <c r="CPA97" s="311"/>
      <c r="CPB97" s="311"/>
      <c r="CPC97" s="311"/>
      <c r="CPD97" s="311"/>
      <c r="CPE97" s="311"/>
      <c r="CPF97" s="311"/>
      <c r="CPG97" s="311"/>
      <c r="CPH97" s="311"/>
      <c r="CPI97" s="311"/>
      <c r="CPJ97" s="311"/>
      <c r="CPK97" s="311"/>
      <c r="CPL97" s="311"/>
      <c r="CPM97" s="311"/>
      <c r="CPN97" s="311"/>
      <c r="CPO97" s="311"/>
      <c r="CPP97" s="311"/>
      <c r="CPQ97" s="311"/>
      <c r="CPR97" s="311"/>
      <c r="CPS97" s="311"/>
      <c r="CPT97" s="311"/>
      <c r="CPU97" s="311"/>
      <c r="CPV97" s="311"/>
      <c r="CPW97" s="311"/>
      <c r="CPX97" s="311"/>
      <c r="CPY97" s="311"/>
      <c r="CPZ97" s="311"/>
      <c r="CQA97" s="311"/>
      <c r="CQB97" s="311"/>
      <c r="CQC97" s="311"/>
      <c r="CQD97" s="311"/>
      <c r="CQE97" s="311"/>
      <c r="CQF97" s="311"/>
      <c r="CQG97" s="311"/>
      <c r="CQH97" s="311"/>
      <c r="CQI97" s="311"/>
      <c r="CQJ97" s="311"/>
      <c r="CQK97" s="311"/>
      <c r="CQL97" s="311"/>
      <c r="CQM97" s="311"/>
      <c r="CQN97" s="311"/>
      <c r="CQO97" s="311"/>
      <c r="CQP97" s="311"/>
      <c r="CQQ97" s="311"/>
      <c r="CQR97" s="311"/>
      <c r="CQS97" s="311"/>
      <c r="CQT97" s="311"/>
      <c r="CQU97" s="311"/>
      <c r="CQV97" s="311"/>
      <c r="CQW97" s="311"/>
      <c r="CQX97" s="311"/>
      <c r="CQY97" s="311"/>
      <c r="CQZ97" s="311"/>
      <c r="CRA97" s="311"/>
      <c r="CRB97" s="311"/>
      <c r="CRC97" s="311"/>
      <c r="CRD97" s="311"/>
      <c r="CRE97" s="311"/>
      <c r="CRF97" s="311"/>
      <c r="CRG97" s="311"/>
      <c r="CRH97" s="311"/>
      <c r="CRI97" s="311"/>
      <c r="CRJ97" s="311"/>
      <c r="CRK97" s="311"/>
      <c r="CRL97" s="311"/>
      <c r="CRM97" s="311"/>
      <c r="CRN97" s="311"/>
      <c r="CRO97" s="311"/>
      <c r="CRP97" s="311"/>
      <c r="CRQ97" s="311"/>
      <c r="CRR97" s="311"/>
      <c r="CRS97" s="311"/>
      <c r="CRT97" s="311"/>
      <c r="CRU97" s="311"/>
      <c r="CRV97" s="311"/>
      <c r="CRW97" s="311"/>
      <c r="CRX97" s="311"/>
      <c r="CRY97" s="311"/>
      <c r="CRZ97" s="311"/>
      <c r="CSA97" s="311"/>
      <c r="CSB97" s="311"/>
      <c r="CSC97" s="311"/>
      <c r="CSD97" s="311"/>
      <c r="CSE97" s="311"/>
      <c r="CSF97" s="311"/>
      <c r="CSG97" s="311"/>
      <c r="CSH97" s="311"/>
      <c r="CSI97" s="311"/>
      <c r="CSJ97" s="311"/>
      <c r="CSK97" s="311"/>
      <c r="CSL97" s="311"/>
      <c r="CSM97" s="311"/>
      <c r="CSN97" s="311"/>
      <c r="CSO97" s="311"/>
      <c r="CSP97" s="311"/>
      <c r="CSQ97" s="311"/>
      <c r="CSR97" s="311"/>
      <c r="CSS97" s="311"/>
      <c r="CST97" s="311"/>
      <c r="CSU97" s="311"/>
      <c r="CSV97" s="311"/>
      <c r="CSW97" s="311"/>
      <c r="CSX97" s="311"/>
      <c r="CSY97" s="311"/>
      <c r="CSZ97" s="311"/>
      <c r="CTA97" s="311"/>
      <c r="CTB97" s="311"/>
      <c r="CTC97" s="311"/>
      <c r="CTD97" s="311"/>
      <c r="CTE97" s="311"/>
      <c r="CTF97" s="311"/>
      <c r="CTG97" s="311"/>
      <c r="CTH97" s="311"/>
      <c r="CTI97" s="311"/>
      <c r="CTJ97" s="311"/>
      <c r="CTK97" s="311"/>
      <c r="CTL97" s="311"/>
      <c r="CTM97" s="311"/>
      <c r="CTN97" s="311"/>
      <c r="CTO97" s="311"/>
      <c r="CTP97" s="311"/>
      <c r="CTQ97" s="311"/>
      <c r="CTR97" s="311"/>
      <c r="CTS97" s="311"/>
      <c r="CTT97" s="311"/>
      <c r="CTU97" s="311"/>
      <c r="CTV97" s="311"/>
      <c r="CTW97" s="311"/>
      <c r="CTX97" s="311"/>
      <c r="CTY97" s="311"/>
      <c r="CTZ97" s="311"/>
      <c r="CUA97" s="311"/>
      <c r="CUB97" s="311"/>
      <c r="CUC97" s="311"/>
      <c r="CUD97" s="311"/>
      <c r="CUE97" s="311"/>
      <c r="CUF97" s="311"/>
      <c r="CUG97" s="311"/>
      <c r="CUH97" s="311"/>
      <c r="CUI97" s="311"/>
      <c r="CUJ97" s="311"/>
      <c r="CUK97" s="311"/>
      <c r="CUL97" s="311"/>
      <c r="CUM97" s="311"/>
      <c r="CUN97" s="311"/>
      <c r="CUO97" s="311"/>
      <c r="CUP97" s="311"/>
      <c r="CUQ97" s="311"/>
      <c r="CUR97" s="311"/>
      <c r="CUS97" s="311"/>
      <c r="CUT97" s="311"/>
      <c r="CUU97" s="311"/>
      <c r="CUV97" s="311"/>
      <c r="CUW97" s="311"/>
      <c r="CUX97" s="311"/>
      <c r="CUY97" s="311"/>
      <c r="CUZ97" s="311"/>
      <c r="CVA97" s="311"/>
      <c r="CVB97" s="311"/>
      <c r="CVC97" s="311"/>
      <c r="CVD97" s="311"/>
      <c r="CVE97" s="311"/>
      <c r="CVF97" s="311"/>
      <c r="CVG97" s="311"/>
      <c r="CVH97" s="311"/>
      <c r="CVI97" s="311"/>
      <c r="CVJ97" s="311"/>
      <c r="CVK97" s="311"/>
      <c r="CVL97" s="311"/>
      <c r="CVM97" s="311"/>
      <c r="CVN97" s="311"/>
      <c r="CVO97" s="311"/>
      <c r="CVP97" s="311"/>
      <c r="CVQ97" s="311"/>
      <c r="CVR97" s="311"/>
      <c r="CVS97" s="311"/>
      <c r="CVT97" s="311"/>
      <c r="CVU97" s="311"/>
      <c r="CVV97" s="311"/>
      <c r="CVW97" s="311"/>
      <c r="CVX97" s="311"/>
      <c r="CVY97" s="311"/>
      <c r="CVZ97" s="311"/>
      <c r="CWA97" s="311"/>
      <c r="CWB97" s="311"/>
      <c r="CWC97" s="311"/>
      <c r="CWD97" s="311"/>
      <c r="CWE97" s="311"/>
      <c r="CWF97" s="311"/>
      <c r="CWG97" s="311"/>
      <c r="CWH97" s="311"/>
      <c r="CWI97" s="311"/>
      <c r="CWJ97" s="311"/>
      <c r="CWK97" s="311"/>
      <c r="CWL97" s="311"/>
      <c r="CWM97" s="311"/>
      <c r="CWN97" s="311"/>
      <c r="CWO97" s="311"/>
      <c r="CWP97" s="311"/>
      <c r="CWQ97" s="311"/>
      <c r="CWR97" s="311"/>
      <c r="CWS97" s="311"/>
      <c r="CWT97" s="311"/>
      <c r="CWU97" s="311"/>
      <c r="CWV97" s="311"/>
      <c r="CWW97" s="311"/>
      <c r="CWX97" s="311"/>
      <c r="CWY97" s="311"/>
      <c r="CWZ97" s="311"/>
      <c r="CXA97" s="311"/>
      <c r="CXB97" s="311"/>
      <c r="CXC97" s="311"/>
      <c r="CXD97" s="311"/>
      <c r="CXE97" s="311"/>
      <c r="CXF97" s="311"/>
      <c r="CXG97" s="311"/>
      <c r="CXH97" s="311"/>
      <c r="CXI97" s="311"/>
      <c r="CXJ97" s="311"/>
      <c r="CXK97" s="311"/>
      <c r="CXL97" s="311"/>
      <c r="CXM97" s="311"/>
      <c r="CXN97" s="311"/>
      <c r="CXO97" s="311"/>
      <c r="CXP97" s="311"/>
      <c r="CXQ97" s="311"/>
      <c r="CXR97" s="311"/>
      <c r="CXS97" s="311"/>
      <c r="CXT97" s="311"/>
      <c r="CXU97" s="311"/>
      <c r="CXV97" s="311"/>
      <c r="CXW97" s="311"/>
      <c r="CXX97" s="311"/>
      <c r="CXY97" s="311"/>
      <c r="CXZ97" s="311"/>
      <c r="CYA97" s="311"/>
      <c r="CYB97" s="311"/>
      <c r="CYC97" s="311"/>
      <c r="CYD97" s="311"/>
      <c r="CYE97" s="311"/>
      <c r="CYF97" s="311"/>
      <c r="CYG97" s="311"/>
      <c r="CYH97" s="311"/>
      <c r="CYI97" s="311"/>
      <c r="CYJ97" s="311"/>
      <c r="CYK97" s="311"/>
      <c r="CYL97" s="311"/>
      <c r="CYM97" s="311"/>
      <c r="CYN97" s="311"/>
      <c r="CYO97" s="311"/>
      <c r="CYP97" s="311"/>
      <c r="CYQ97" s="311"/>
      <c r="CYR97" s="311"/>
      <c r="CYS97" s="311"/>
      <c r="CYT97" s="311"/>
      <c r="CYU97" s="311"/>
      <c r="CYV97" s="311"/>
      <c r="CYW97" s="311"/>
      <c r="CYX97" s="311"/>
      <c r="CYY97" s="311"/>
      <c r="CYZ97" s="311"/>
      <c r="CZA97" s="311"/>
      <c r="CZB97" s="311"/>
      <c r="CZC97" s="311"/>
      <c r="CZD97" s="311"/>
      <c r="CZE97" s="311"/>
      <c r="CZF97" s="311"/>
      <c r="CZG97" s="311"/>
      <c r="CZH97" s="311"/>
      <c r="CZI97" s="311"/>
      <c r="CZJ97" s="311"/>
      <c r="CZK97" s="311"/>
      <c r="CZL97" s="311"/>
      <c r="CZM97" s="311"/>
      <c r="CZN97" s="311"/>
      <c r="CZO97" s="311"/>
      <c r="CZP97" s="311"/>
      <c r="CZQ97" s="311"/>
      <c r="CZR97" s="311"/>
      <c r="CZS97" s="311"/>
      <c r="CZT97" s="311"/>
      <c r="CZU97" s="311"/>
      <c r="CZV97" s="311"/>
      <c r="CZW97" s="311"/>
      <c r="CZX97" s="311"/>
      <c r="CZY97" s="311"/>
      <c r="CZZ97" s="311"/>
      <c r="DAA97" s="311"/>
      <c r="DAB97" s="311"/>
      <c r="DAC97" s="311"/>
      <c r="DAD97" s="311"/>
      <c r="DAE97" s="311"/>
      <c r="DAF97" s="311"/>
      <c r="DAG97" s="311"/>
      <c r="DAH97" s="311"/>
      <c r="DAI97" s="311"/>
      <c r="DAJ97" s="311"/>
      <c r="DAK97" s="311"/>
      <c r="DAL97" s="311"/>
      <c r="DAM97" s="311"/>
      <c r="DAN97" s="311"/>
      <c r="DAO97" s="311"/>
      <c r="DAP97" s="311"/>
      <c r="DAQ97" s="311"/>
      <c r="DAR97" s="311"/>
      <c r="DAS97" s="311"/>
      <c r="DAT97" s="311"/>
      <c r="DAU97" s="311"/>
      <c r="DAV97" s="311"/>
      <c r="DAW97" s="311"/>
      <c r="DAX97" s="311"/>
      <c r="DAY97" s="311"/>
      <c r="DAZ97" s="311"/>
      <c r="DBA97" s="311"/>
      <c r="DBB97" s="311"/>
      <c r="DBC97" s="311"/>
      <c r="DBD97" s="311"/>
      <c r="DBE97" s="311"/>
      <c r="DBF97" s="311"/>
      <c r="DBG97" s="311"/>
      <c r="DBH97" s="311"/>
      <c r="DBI97" s="311"/>
      <c r="DBJ97" s="311"/>
      <c r="DBK97" s="311"/>
      <c r="DBL97" s="311"/>
      <c r="DBM97" s="311"/>
      <c r="DBN97" s="311"/>
      <c r="DBO97" s="311"/>
      <c r="DBP97" s="311"/>
      <c r="DBQ97" s="311"/>
      <c r="DBR97" s="311"/>
      <c r="DBS97" s="311"/>
      <c r="DBT97" s="311"/>
      <c r="DBU97" s="311"/>
      <c r="DBV97" s="311"/>
      <c r="DBW97" s="311"/>
      <c r="DBX97" s="311"/>
      <c r="DBY97" s="311"/>
      <c r="DBZ97" s="311"/>
      <c r="DCA97" s="311"/>
      <c r="DCB97" s="311"/>
      <c r="DCC97" s="311"/>
      <c r="DCD97" s="311"/>
      <c r="DCE97" s="311"/>
      <c r="DCF97" s="311"/>
      <c r="DCG97" s="311"/>
      <c r="DCH97" s="311"/>
      <c r="DCI97" s="311"/>
      <c r="DCJ97" s="311"/>
      <c r="DCK97" s="311"/>
      <c r="DCL97" s="311"/>
      <c r="DCM97" s="311"/>
      <c r="DCN97" s="311"/>
      <c r="DCO97" s="311"/>
      <c r="DCP97" s="311"/>
      <c r="DCQ97" s="311"/>
      <c r="DCR97" s="311"/>
      <c r="DCS97" s="311"/>
      <c r="DCT97" s="311"/>
      <c r="DCU97" s="311"/>
      <c r="DCV97" s="311"/>
      <c r="DCW97" s="311"/>
      <c r="DCX97" s="311"/>
      <c r="DCY97" s="311"/>
      <c r="DCZ97" s="311"/>
      <c r="DDA97" s="311"/>
      <c r="DDB97" s="311"/>
      <c r="DDC97" s="311"/>
      <c r="DDD97" s="311"/>
      <c r="DDE97" s="311"/>
      <c r="DDF97" s="311"/>
      <c r="DDG97" s="311"/>
      <c r="DDH97" s="311"/>
      <c r="DDI97" s="311"/>
      <c r="DDJ97" s="311"/>
      <c r="DDK97" s="311"/>
      <c r="DDL97" s="311"/>
      <c r="DDM97" s="311"/>
      <c r="DDN97" s="311"/>
      <c r="DDO97" s="311"/>
      <c r="DDP97" s="311"/>
      <c r="DDQ97" s="311"/>
      <c r="DDR97" s="311"/>
      <c r="DDS97" s="311"/>
      <c r="DDT97" s="311"/>
      <c r="DDU97" s="311"/>
      <c r="DDV97" s="311"/>
      <c r="DDW97" s="311"/>
      <c r="DDX97" s="311"/>
      <c r="DDY97" s="311"/>
      <c r="DDZ97" s="311"/>
      <c r="DEA97" s="311"/>
      <c r="DEB97" s="311"/>
      <c r="DEC97" s="311"/>
      <c r="DED97" s="311"/>
      <c r="DEE97" s="311"/>
      <c r="DEF97" s="311"/>
      <c r="DEG97" s="311"/>
      <c r="DEH97" s="311"/>
      <c r="DEI97" s="311"/>
      <c r="DEJ97" s="311"/>
      <c r="DEK97" s="311"/>
      <c r="DEL97" s="311"/>
      <c r="DEM97" s="311"/>
      <c r="DEN97" s="311"/>
      <c r="DEO97" s="311"/>
      <c r="DEP97" s="311"/>
      <c r="DEQ97" s="311"/>
      <c r="DER97" s="311"/>
      <c r="DES97" s="311"/>
      <c r="DET97" s="311"/>
      <c r="DEU97" s="311"/>
      <c r="DEV97" s="311"/>
      <c r="DEW97" s="311"/>
      <c r="DEX97" s="311"/>
      <c r="DEY97" s="311"/>
      <c r="DEZ97" s="311"/>
      <c r="DFA97" s="311"/>
      <c r="DFB97" s="311"/>
      <c r="DFC97" s="311"/>
      <c r="DFD97" s="311"/>
      <c r="DFE97" s="311"/>
      <c r="DFF97" s="311"/>
      <c r="DFG97" s="311"/>
      <c r="DFH97" s="311"/>
      <c r="DFI97" s="311"/>
      <c r="DFJ97" s="311"/>
      <c r="DFK97" s="311"/>
      <c r="DFL97" s="311"/>
      <c r="DFM97" s="311"/>
      <c r="DFN97" s="311"/>
      <c r="DFO97" s="311"/>
      <c r="DFP97" s="311"/>
      <c r="DFQ97" s="311"/>
      <c r="DFR97" s="311"/>
      <c r="DFS97" s="311"/>
      <c r="DFT97" s="311"/>
      <c r="DFU97" s="311"/>
      <c r="DFV97" s="311"/>
      <c r="DFW97" s="311"/>
      <c r="DFX97" s="311"/>
      <c r="DFY97" s="311"/>
      <c r="DFZ97" s="311"/>
      <c r="DGA97" s="311"/>
      <c r="DGB97" s="311"/>
      <c r="DGC97" s="311"/>
      <c r="DGD97" s="311"/>
      <c r="DGE97" s="311"/>
      <c r="DGF97" s="311"/>
      <c r="DGG97" s="311"/>
      <c r="DGH97" s="311"/>
      <c r="DGI97" s="311"/>
      <c r="DGJ97" s="311"/>
      <c r="DGK97" s="311"/>
      <c r="DGL97" s="311"/>
      <c r="DGM97" s="311"/>
      <c r="DGN97" s="311"/>
      <c r="DGO97" s="311"/>
      <c r="DGP97" s="311"/>
      <c r="DGQ97" s="311"/>
      <c r="DGR97" s="311"/>
      <c r="DGS97" s="311"/>
      <c r="DGT97" s="311"/>
      <c r="DGU97" s="311"/>
      <c r="DGV97" s="311"/>
      <c r="DGW97" s="311"/>
      <c r="DGX97" s="311"/>
      <c r="DGY97" s="311"/>
      <c r="DGZ97" s="311"/>
      <c r="DHA97" s="311"/>
      <c r="DHB97" s="311"/>
      <c r="DHC97" s="311"/>
      <c r="DHD97" s="311"/>
      <c r="DHE97" s="311"/>
      <c r="DHF97" s="311"/>
      <c r="DHG97" s="311"/>
      <c r="DHH97" s="311"/>
      <c r="DHI97" s="311"/>
      <c r="DHJ97" s="311"/>
      <c r="DHK97" s="311"/>
      <c r="DHL97" s="311"/>
      <c r="DHM97" s="311"/>
      <c r="DHN97" s="311"/>
      <c r="DHO97" s="311"/>
      <c r="DHP97" s="311"/>
      <c r="DHQ97" s="311"/>
      <c r="DHR97" s="311"/>
      <c r="DHS97" s="311"/>
      <c r="DHT97" s="311"/>
      <c r="DHU97" s="311"/>
      <c r="DHV97" s="311"/>
      <c r="DHW97" s="311"/>
      <c r="DHX97" s="311"/>
      <c r="DHY97" s="311"/>
      <c r="DHZ97" s="311"/>
      <c r="DIA97" s="311"/>
      <c r="DIB97" s="311"/>
      <c r="DIC97" s="311"/>
      <c r="DID97" s="311"/>
      <c r="DIE97" s="311"/>
      <c r="DIF97" s="311"/>
      <c r="DIG97" s="311"/>
      <c r="DIH97" s="311"/>
      <c r="DII97" s="311"/>
      <c r="DIJ97" s="311"/>
      <c r="DIK97" s="311"/>
      <c r="DIL97" s="311"/>
      <c r="DIM97" s="311"/>
      <c r="DIN97" s="311"/>
      <c r="DIO97" s="311"/>
      <c r="DIP97" s="311"/>
      <c r="DIQ97" s="311"/>
      <c r="DIR97" s="311"/>
      <c r="DIS97" s="311"/>
      <c r="DIT97" s="311"/>
      <c r="DIU97" s="311"/>
      <c r="DIV97" s="311"/>
      <c r="DIW97" s="311"/>
      <c r="DIX97" s="311"/>
      <c r="DIY97" s="311"/>
      <c r="DIZ97" s="311"/>
      <c r="DJA97" s="311"/>
      <c r="DJB97" s="311"/>
      <c r="DJC97" s="311"/>
      <c r="DJD97" s="311"/>
      <c r="DJE97" s="311"/>
      <c r="DJF97" s="311"/>
      <c r="DJG97" s="311"/>
      <c r="DJH97" s="311"/>
      <c r="DJI97" s="311"/>
      <c r="DJJ97" s="311"/>
      <c r="DJK97" s="311"/>
      <c r="DJL97" s="311"/>
      <c r="DJM97" s="311"/>
      <c r="DJN97" s="311"/>
      <c r="DJO97" s="311"/>
      <c r="DJP97" s="311"/>
      <c r="DJQ97" s="311"/>
      <c r="DJR97" s="311"/>
      <c r="DJS97" s="311"/>
      <c r="DJT97" s="311"/>
      <c r="DJU97" s="311"/>
      <c r="DJV97" s="311"/>
      <c r="DJW97" s="311"/>
      <c r="DJX97" s="311"/>
      <c r="DJY97" s="311"/>
      <c r="DJZ97" s="311"/>
      <c r="DKA97" s="311"/>
      <c r="DKB97" s="311"/>
      <c r="DKC97" s="311"/>
      <c r="DKD97" s="311"/>
      <c r="DKE97" s="311"/>
      <c r="DKF97" s="311"/>
      <c r="DKG97" s="311"/>
      <c r="DKH97" s="311"/>
      <c r="DKI97" s="311"/>
      <c r="DKJ97" s="311"/>
      <c r="DKK97" s="311"/>
      <c r="DKL97" s="311"/>
      <c r="DKM97" s="311"/>
      <c r="DKN97" s="311"/>
      <c r="DKO97" s="311"/>
      <c r="DKP97" s="311"/>
      <c r="DKQ97" s="311"/>
      <c r="DKR97" s="311"/>
      <c r="DKS97" s="311"/>
      <c r="DKT97" s="311"/>
      <c r="DKU97" s="311"/>
      <c r="DKV97" s="311"/>
      <c r="DKW97" s="311"/>
      <c r="DKX97" s="311"/>
      <c r="DKY97" s="311"/>
      <c r="DKZ97" s="311"/>
      <c r="DLA97" s="311"/>
      <c r="DLB97" s="311"/>
      <c r="DLC97" s="311"/>
      <c r="DLD97" s="311"/>
      <c r="DLE97" s="311"/>
      <c r="DLF97" s="311"/>
      <c r="DLG97" s="311"/>
      <c r="DLH97" s="311"/>
      <c r="DLI97" s="311"/>
      <c r="DLJ97" s="311"/>
      <c r="DLK97" s="311"/>
      <c r="DLL97" s="311"/>
      <c r="DLM97" s="311"/>
      <c r="DLN97" s="311"/>
      <c r="DLO97" s="311"/>
      <c r="DLP97" s="311"/>
      <c r="DLQ97" s="311"/>
      <c r="DLR97" s="311"/>
      <c r="DLS97" s="311"/>
      <c r="DLT97" s="311"/>
      <c r="DLU97" s="311"/>
      <c r="DLV97" s="311"/>
      <c r="DLW97" s="311"/>
      <c r="DLX97" s="311"/>
      <c r="DLY97" s="311"/>
      <c r="DLZ97" s="311"/>
      <c r="DMA97" s="311"/>
      <c r="DMB97" s="311"/>
      <c r="DMC97" s="311"/>
      <c r="DMD97" s="311"/>
      <c r="DME97" s="311"/>
      <c r="DMF97" s="311"/>
      <c r="DMG97" s="311"/>
      <c r="DMH97" s="311"/>
      <c r="DMI97" s="311"/>
      <c r="DMJ97" s="311"/>
      <c r="DMK97" s="311"/>
      <c r="DML97" s="311"/>
      <c r="DMM97" s="311"/>
      <c r="DMN97" s="311"/>
      <c r="DMO97" s="311"/>
      <c r="DMP97" s="311"/>
      <c r="DMQ97" s="311"/>
      <c r="DMR97" s="311"/>
      <c r="DMS97" s="311"/>
      <c r="DMT97" s="311"/>
      <c r="DMU97" s="311"/>
      <c r="DMV97" s="311"/>
      <c r="DMW97" s="311"/>
      <c r="DMX97" s="311"/>
      <c r="DMY97" s="311"/>
      <c r="DMZ97" s="311"/>
      <c r="DNA97" s="311"/>
      <c r="DNB97" s="311"/>
      <c r="DNC97" s="311"/>
      <c r="DND97" s="311"/>
      <c r="DNE97" s="311"/>
      <c r="DNF97" s="311"/>
      <c r="DNG97" s="311"/>
      <c r="DNH97" s="311"/>
      <c r="DNI97" s="311"/>
      <c r="DNJ97" s="311"/>
      <c r="DNK97" s="311"/>
      <c r="DNL97" s="311"/>
      <c r="DNM97" s="311"/>
      <c r="DNN97" s="311"/>
      <c r="DNO97" s="311"/>
      <c r="DNP97" s="311"/>
      <c r="DNQ97" s="311"/>
      <c r="DNR97" s="311"/>
      <c r="DNS97" s="311"/>
      <c r="DNT97" s="311"/>
      <c r="DNU97" s="311"/>
      <c r="DNV97" s="311"/>
      <c r="DNW97" s="311"/>
      <c r="DNX97" s="311"/>
      <c r="DNY97" s="311"/>
      <c r="DNZ97" s="311"/>
      <c r="DOA97" s="311"/>
      <c r="DOB97" s="311"/>
      <c r="DOC97" s="311"/>
      <c r="DOD97" s="311"/>
      <c r="DOE97" s="311"/>
      <c r="DOF97" s="311"/>
      <c r="DOG97" s="311"/>
      <c r="DOH97" s="311"/>
      <c r="DOI97" s="311"/>
      <c r="DOJ97" s="311"/>
      <c r="DOK97" s="311"/>
      <c r="DOL97" s="311"/>
      <c r="DOM97" s="311"/>
      <c r="DON97" s="311"/>
      <c r="DOO97" s="311"/>
      <c r="DOP97" s="311"/>
      <c r="DOQ97" s="311"/>
      <c r="DOR97" s="311"/>
      <c r="DOS97" s="311"/>
      <c r="DOT97" s="311"/>
      <c r="DOU97" s="311"/>
      <c r="DOV97" s="311"/>
      <c r="DOW97" s="311"/>
      <c r="DOX97" s="311"/>
      <c r="DOY97" s="311"/>
      <c r="DOZ97" s="311"/>
      <c r="DPA97" s="311"/>
      <c r="DPB97" s="311"/>
      <c r="DPC97" s="311"/>
      <c r="DPD97" s="311"/>
      <c r="DPE97" s="311"/>
      <c r="DPF97" s="311"/>
      <c r="DPG97" s="311"/>
      <c r="DPH97" s="311"/>
      <c r="DPI97" s="311"/>
      <c r="DPJ97" s="311"/>
      <c r="DPK97" s="311"/>
      <c r="DPL97" s="311"/>
      <c r="DPM97" s="311"/>
      <c r="DPN97" s="311"/>
      <c r="DPO97" s="311"/>
      <c r="DPP97" s="311"/>
      <c r="DPQ97" s="311"/>
      <c r="DPR97" s="311"/>
      <c r="DPS97" s="311"/>
      <c r="DPT97" s="311"/>
      <c r="DPU97" s="311"/>
      <c r="DPV97" s="311"/>
      <c r="DPW97" s="311"/>
      <c r="DPX97" s="311"/>
      <c r="DPY97" s="311"/>
      <c r="DPZ97" s="311"/>
      <c r="DQA97" s="311"/>
      <c r="DQB97" s="311"/>
      <c r="DQC97" s="311"/>
      <c r="DQD97" s="311"/>
      <c r="DQE97" s="311"/>
      <c r="DQF97" s="311"/>
      <c r="DQG97" s="311"/>
      <c r="DQH97" s="311"/>
      <c r="DQI97" s="311"/>
      <c r="DQJ97" s="311"/>
      <c r="DQK97" s="311"/>
      <c r="DQL97" s="311"/>
      <c r="DQM97" s="311"/>
      <c r="DQN97" s="311"/>
      <c r="DQO97" s="311"/>
      <c r="DQP97" s="311"/>
      <c r="DQQ97" s="311"/>
      <c r="DQR97" s="311"/>
      <c r="DQS97" s="311"/>
      <c r="DQT97" s="311"/>
      <c r="DQU97" s="311"/>
      <c r="DQV97" s="311"/>
      <c r="DQW97" s="311"/>
      <c r="DQX97" s="311"/>
      <c r="DQY97" s="311"/>
      <c r="DQZ97" s="311"/>
      <c r="DRA97" s="311"/>
      <c r="DRB97" s="311"/>
      <c r="DRC97" s="311"/>
      <c r="DRD97" s="311"/>
      <c r="DRE97" s="311"/>
      <c r="DRF97" s="311"/>
      <c r="DRG97" s="311"/>
      <c r="DRH97" s="311"/>
      <c r="DRI97" s="311"/>
      <c r="DRJ97" s="311"/>
      <c r="DRK97" s="311"/>
      <c r="DRL97" s="311"/>
      <c r="DRM97" s="311"/>
      <c r="DRN97" s="311"/>
      <c r="DRO97" s="311"/>
      <c r="DRP97" s="311"/>
      <c r="DRQ97" s="311"/>
      <c r="DRR97" s="311"/>
      <c r="DRS97" s="311"/>
      <c r="DRT97" s="311"/>
      <c r="DRU97" s="311"/>
      <c r="DRV97" s="311"/>
      <c r="DRW97" s="311"/>
      <c r="DRX97" s="311"/>
      <c r="DRY97" s="311"/>
      <c r="DRZ97" s="311"/>
      <c r="DSA97" s="311"/>
      <c r="DSB97" s="311"/>
      <c r="DSC97" s="311"/>
      <c r="DSD97" s="311"/>
      <c r="DSE97" s="311"/>
      <c r="DSF97" s="311"/>
      <c r="DSG97" s="311"/>
      <c r="DSH97" s="311"/>
      <c r="DSI97" s="311"/>
      <c r="DSJ97" s="311"/>
      <c r="DSK97" s="311"/>
      <c r="DSL97" s="311"/>
      <c r="DSM97" s="311"/>
      <c r="DSN97" s="311"/>
      <c r="DSO97" s="311"/>
      <c r="DSP97" s="311"/>
      <c r="DSQ97" s="311"/>
      <c r="DSR97" s="311"/>
      <c r="DSS97" s="311"/>
      <c r="DST97" s="311"/>
      <c r="DSU97" s="311"/>
      <c r="DSV97" s="311"/>
      <c r="DSW97" s="311"/>
      <c r="DSX97" s="311"/>
      <c r="DSY97" s="311"/>
      <c r="DSZ97" s="311"/>
      <c r="DTA97" s="311"/>
      <c r="DTB97" s="311"/>
      <c r="DTC97" s="311"/>
      <c r="DTD97" s="311"/>
      <c r="DTE97" s="311"/>
      <c r="DTF97" s="311"/>
      <c r="DTG97" s="311"/>
      <c r="DTH97" s="311"/>
      <c r="DTI97" s="311"/>
      <c r="DTJ97" s="311"/>
      <c r="DTK97" s="311"/>
      <c r="DTL97" s="311"/>
      <c r="DTM97" s="311"/>
      <c r="DTN97" s="311"/>
      <c r="DTO97" s="311"/>
      <c r="DTP97" s="311"/>
      <c r="DTQ97" s="311"/>
      <c r="DTR97" s="311"/>
      <c r="DTS97" s="311"/>
      <c r="DTT97" s="311"/>
      <c r="DTU97" s="311"/>
      <c r="DTV97" s="311"/>
      <c r="DTW97" s="311"/>
      <c r="DTX97" s="311"/>
      <c r="DTY97" s="311"/>
      <c r="DTZ97" s="311"/>
      <c r="DUA97" s="311"/>
      <c r="DUB97" s="311"/>
      <c r="DUC97" s="311"/>
      <c r="DUD97" s="311"/>
      <c r="DUE97" s="311"/>
      <c r="DUF97" s="311"/>
      <c r="DUG97" s="311"/>
      <c r="DUH97" s="311"/>
      <c r="DUI97" s="311"/>
      <c r="DUJ97" s="311"/>
      <c r="DUK97" s="311"/>
      <c r="DUL97" s="311"/>
      <c r="DUM97" s="311"/>
      <c r="DUN97" s="311"/>
      <c r="DUO97" s="311"/>
      <c r="DUP97" s="311"/>
      <c r="DUQ97" s="311"/>
      <c r="DUR97" s="311"/>
      <c r="DUS97" s="311"/>
      <c r="DUT97" s="311"/>
      <c r="DUU97" s="311"/>
      <c r="DUV97" s="311"/>
      <c r="DUW97" s="311"/>
      <c r="DUX97" s="311"/>
      <c r="DUY97" s="311"/>
      <c r="DUZ97" s="311"/>
      <c r="DVA97" s="311"/>
      <c r="DVB97" s="311"/>
      <c r="DVC97" s="311"/>
      <c r="DVD97" s="311"/>
      <c r="DVE97" s="311"/>
      <c r="DVF97" s="311"/>
      <c r="DVG97" s="311"/>
      <c r="DVH97" s="311"/>
      <c r="DVI97" s="311"/>
      <c r="DVJ97" s="311"/>
      <c r="DVK97" s="311"/>
      <c r="DVL97" s="311"/>
      <c r="DVM97" s="311"/>
      <c r="DVN97" s="311"/>
      <c r="DVO97" s="311"/>
      <c r="DVP97" s="311"/>
      <c r="DVQ97" s="311"/>
      <c r="DVR97" s="311"/>
      <c r="DVS97" s="311"/>
      <c r="DVT97" s="311"/>
      <c r="DVU97" s="311"/>
      <c r="DVV97" s="311"/>
      <c r="DVW97" s="311"/>
      <c r="DVX97" s="311"/>
      <c r="DVY97" s="311"/>
      <c r="DVZ97" s="311"/>
      <c r="DWA97" s="311"/>
      <c r="DWB97" s="311"/>
      <c r="DWC97" s="311"/>
      <c r="DWD97" s="311"/>
      <c r="DWE97" s="311"/>
      <c r="DWF97" s="311"/>
      <c r="DWG97" s="311"/>
      <c r="DWH97" s="311"/>
      <c r="DWI97" s="311"/>
      <c r="DWJ97" s="311"/>
      <c r="DWK97" s="311"/>
      <c r="DWL97" s="311"/>
      <c r="DWM97" s="311"/>
      <c r="DWN97" s="311"/>
      <c r="DWO97" s="311"/>
      <c r="DWP97" s="311"/>
      <c r="DWQ97" s="311"/>
      <c r="DWR97" s="311"/>
      <c r="DWS97" s="311"/>
      <c r="DWT97" s="311"/>
      <c r="DWU97" s="311"/>
      <c r="DWV97" s="311"/>
      <c r="DWW97" s="311"/>
      <c r="DWX97" s="311"/>
      <c r="DWY97" s="311"/>
      <c r="DWZ97" s="311"/>
      <c r="DXA97" s="311"/>
      <c r="DXB97" s="311"/>
      <c r="DXC97" s="311"/>
      <c r="DXD97" s="311"/>
      <c r="DXE97" s="311"/>
      <c r="DXF97" s="311"/>
      <c r="DXG97" s="311"/>
      <c r="DXH97" s="311"/>
      <c r="DXI97" s="311"/>
      <c r="DXJ97" s="311"/>
      <c r="DXK97" s="311"/>
      <c r="DXL97" s="311"/>
      <c r="DXM97" s="311"/>
      <c r="DXN97" s="311"/>
      <c r="DXO97" s="311"/>
      <c r="DXP97" s="311"/>
      <c r="DXQ97" s="311"/>
      <c r="DXR97" s="311"/>
      <c r="DXS97" s="311"/>
      <c r="DXT97" s="311"/>
      <c r="DXU97" s="311"/>
      <c r="DXV97" s="311"/>
      <c r="DXW97" s="311"/>
      <c r="DXX97" s="311"/>
      <c r="DXY97" s="311"/>
      <c r="DXZ97" s="311"/>
      <c r="DYA97" s="311"/>
      <c r="DYB97" s="311"/>
      <c r="DYC97" s="311"/>
      <c r="DYD97" s="311"/>
      <c r="DYE97" s="311"/>
      <c r="DYF97" s="311"/>
      <c r="DYG97" s="311"/>
      <c r="DYH97" s="311"/>
      <c r="DYI97" s="311"/>
      <c r="DYJ97" s="311"/>
      <c r="DYK97" s="311"/>
      <c r="DYL97" s="311"/>
      <c r="DYM97" s="311"/>
      <c r="DYN97" s="311"/>
      <c r="DYO97" s="311"/>
      <c r="DYP97" s="311"/>
      <c r="DYQ97" s="311"/>
      <c r="DYR97" s="311"/>
      <c r="DYS97" s="311"/>
      <c r="DYT97" s="311"/>
      <c r="DYU97" s="311"/>
      <c r="DYV97" s="311"/>
      <c r="DYW97" s="311"/>
      <c r="DYX97" s="311"/>
      <c r="DYY97" s="311"/>
      <c r="DYZ97" s="311"/>
      <c r="DZA97" s="311"/>
      <c r="DZB97" s="311"/>
      <c r="DZC97" s="311"/>
      <c r="DZD97" s="311"/>
      <c r="DZE97" s="311"/>
      <c r="DZF97" s="311"/>
      <c r="DZG97" s="311"/>
      <c r="DZH97" s="311"/>
      <c r="DZI97" s="311"/>
      <c r="DZJ97" s="311"/>
      <c r="DZK97" s="311"/>
      <c r="DZL97" s="311"/>
      <c r="DZM97" s="311"/>
      <c r="DZN97" s="311"/>
      <c r="DZO97" s="311"/>
      <c r="DZP97" s="311"/>
      <c r="DZQ97" s="311"/>
      <c r="DZR97" s="311"/>
      <c r="DZS97" s="311"/>
      <c r="DZT97" s="311"/>
      <c r="DZU97" s="311"/>
      <c r="DZV97" s="311"/>
      <c r="DZW97" s="311"/>
      <c r="DZX97" s="311"/>
      <c r="DZY97" s="311"/>
      <c r="DZZ97" s="311"/>
      <c r="EAA97" s="311"/>
      <c r="EAB97" s="311"/>
      <c r="EAC97" s="311"/>
      <c r="EAD97" s="311"/>
      <c r="EAE97" s="311"/>
      <c r="EAF97" s="311"/>
      <c r="EAG97" s="311"/>
      <c r="EAH97" s="311"/>
      <c r="EAI97" s="311"/>
      <c r="EAJ97" s="311"/>
      <c r="EAK97" s="311"/>
      <c r="EAL97" s="311"/>
      <c r="EAM97" s="311"/>
      <c r="EAN97" s="311"/>
      <c r="EAO97" s="311"/>
      <c r="EAP97" s="311"/>
      <c r="EAQ97" s="311"/>
      <c r="EAR97" s="311"/>
      <c r="EAS97" s="311"/>
      <c r="EAT97" s="311"/>
      <c r="EAU97" s="311"/>
      <c r="EAV97" s="311"/>
      <c r="EAW97" s="311"/>
      <c r="EAX97" s="311"/>
      <c r="EAY97" s="311"/>
      <c r="EAZ97" s="311"/>
      <c r="EBA97" s="311"/>
      <c r="EBB97" s="311"/>
      <c r="EBC97" s="311"/>
      <c r="EBD97" s="311"/>
      <c r="EBE97" s="311"/>
      <c r="EBF97" s="311"/>
      <c r="EBG97" s="311"/>
      <c r="EBH97" s="311"/>
      <c r="EBI97" s="311"/>
      <c r="EBJ97" s="311"/>
      <c r="EBK97" s="311"/>
      <c r="EBL97" s="311"/>
      <c r="EBM97" s="311"/>
      <c r="EBN97" s="311"/>
      <c r="EBO97" s="311"/>
      <c r="EBP97" s="311"/>
      <c r="EBQ97" s="311"/>
      <c r="EBR97" s="311"/>
      <c r="EBS97" s="311"/>
      <c r="EBT97" s="311"/>
      <c r="EBU97" s="311"/>
      <c r="EBV97" s="311"/>
      <c r="EBW97" s="311"/>
      <c r="EBX97" s="311"/>
      <c r="EBY97" s="311"/>
      <c r="EBZ97" s="311"/>
      <c r="ECA97" s="311"/>
      <c r="ECB97" s="311"/>
      <c r="ECC97" s="311"/>
      <c r="ECD97" s="311"/>
      <c r="ECE97" s="311"/>
      <c r="ECF97" s="311"/>
      <c r="ECG97" s="311"/>
      <c r="ECH97" s="311"/>
      <c r="ECI97" s="311"/>
      <c r="ECJ97" s="311"/>
      <c r="ECK97" s="311"/>
      <c r="ECL97" s="311"/>
      <c r="ECM97" s="311"/>
      <c r="ECN97" s="311"/>
      <c r="ECO97" s="311"/>
      <c r="ECP97" s="311"/>
      <c r="ECQ97" s="311"/>
      <c r="ECR97" s="311"/>
      <c r="ECS97" s="311"/>
      <c r="ECT97" s="311"/>
      <c r="ECU97" s="311"/>
      <c r="ECV97" s="311"/>
      <c r="ECW97" s="311"/>
      <c r="ECX97" s="311"/>
      <c r="ECY97" s="311"/>
      <c r="ECZ97" s="311"/>
      <c r="EDA97" s="311"/>
      <c r="EDB97" s="311"/>
      <c r="EDC97" s="311"/>
      <c r="EDD97" s="311"/>
      <c r="EDE97" s="311"/>
      <c r="EDF97" s="311"/>
      <c r="EDG97" s="311"/>
      <c r="EDH97" s="311"/>
      <c r="EDI97" s="311"/>
      <c r="EDJ97" s="311"/>
      <c r="EDK97" s="311"/>
      <c r="EDL97" s="311"/>
      <c r="EDM97" s="311"/>
      <c r="EDN97" s="311"/>
      <c r="EDO97" s="311"/>
      <c r="EDP97" s="311"/>
      <c r="EDQ97" s="311"/>
      <c r="EDR97" s="311"/>
      <c r="EDS97" s="311"/>
      <c r="EDT97" s="311"/>
      <c r="EDU97" s="311"/>
      <c r="EDV97" s="311"/>
      <c r="EDW97" s="311"/>
      <c r="EDX97" s="311"/>
      <c r="EDY97" s="311"/>
      <c r="EDZ97" s="311"/>
      <c r="EEA97" s="311"/>
      <c r="EEB97" s="311"/>
      <c r="EEC97" s="311"/>
      <c r="EED97" s="311"/>
      <c r="EEE97" s="311"/>
      <c r="EEF97" s="311"/>
      <c r="EEG97" s="311"/>
      <c r="EEH97" s="311"/>
      <c r="EEI97" s="311"/>
      <c r="EEJ97" s="311"/>
      <c r="EEK97" s="311"/>
      <c r="EEL97" s="311"/>
      <c r="EEM97" s="311"/>
      <c r="EEN97" s="311"/>
      <c r="EEO97" s="311"/>
      <c r="EEP97" s="311"/>
      <c r="EEQ97" s="311"/>
      <c r="EER97" s="311"/>
      <c r="EES97" s="311"/>
      <c r="EET97" s="311"/>
      <c r="EEU97" s="311"/>
      <c r="EEV97" s="311"/>
      <c r="EEW97" s="311"/>
      <c r="EEX97" s="311"/>
      <c r="EEY97" s="311"/>
      <c r="EEZ97" s="311"/>
      <c r="EFA97" s="311"/>
      <c r="EFB97" s="311"/>
      <c r="EFC97" s="311"/>
      <c r="EFD97" s="311"/>
      <c r="EFE97" s="311"/>
      <c r="EFF97" s="311"/>
      <c r="EFG97" s="311"/>
      <c r="EFH97" s="311"/>
      <c r="EFI97" s="311"/>
      <c r="EFJ97" s="311"/>
      <c r="EFK97" s="311"/>
      <c r="EFL97" s="311"/>
      <c r="EFM97" s="311"/>
      <c r="EFN97" s="311"/>
      <c r="EFO97" s="311"/>
      <c r="EFP97" s="311"/>
      <c r="EFQ97" s="311"/>
      <c r="EFR97" s="311"/>
      <c r="EFS97" s="311"/>
      <c r="EFT97" s="311"/>
      <c r="EFU97" s="311"/>
      <c r="EFV97" s="311"/>
      <c r="EFW97" s="311"/>
      <c r="EFX97" s="311"/>
      <c r="EFY97" s="311"/>
      <c r="EFZ97" s="311"/>
      <c r="EGA97" s="311"/>
      <c r="EGB97" s="311"/>
      <c r="EGC97" s="311"/>
      <c r="EGD97" s="311"/>
      <c r="EGE97" s="311"/>
      <c r="EGF97" s="311"/>
      <c r="EGG97" s="311"/>
      <c r="EGH97" s="311"/>
      <c r="EGI97" s="311"/>
      <c r="EGJ97" s="311"/>
      <c r="EGK97" s="311"/>
      <c r="EGL97" s="311"/>
      <c r="EGM97" s="311"/>
      <c r="EGN97" s="311"/>
      <c r="EGO97" s="311"/>
      <c r="EGP97" s="311"/>
      <c r="EGQ97" s="311"/>
      <c r="EGR97" s="311"/>
      <c r="EGS97" s="311"/>
      <c r="EGT97" s="311"/>
      <c r="EGU97" s="311"/>
      <c r="EGV97" s="311"/>
      <c r="EGW97" s="311"/>
      <c r="EGX97" s="311"/>
      <c r="EGY97" s="311"/>
      <c r="EGZ97" s="311"/>
      <c r="EHA97" s="311"/>
      <c r="EHB97" s="311"/>
      <c r="EHC97" s="311"/>
      <c r="EHD97" s="311"/>
      <c r="EHE97" s="311"/>
      <c r="EHF97" s="311"/>
      <c r="EHG97" s="311"/>
      <c r="EHH97" s="311"/>
      <c r="EHI97" s="311"/>
      <c r="EHJ97" s="311"/>
      <c r="EHK97" s="311"/>
      <c r="EHL97" s="311"/>
      <c r="EHM97" s="311"/>
      <c r="EHN97" s="311"/>
      <c r="EHO97" s="311"/>
      <c r="EHP97" s="311"/>
      <c r="EHQ97" s="311"/>
      <c r="EHR97" s="311"/>
      <c r="EHS97" s="311"/>
      <c r="EHT97" s="311"/>
      <c r="EHU97" s="311"/>
      <c r="EHV97" s="311"/>
      <c r="EHW97" s="311"/>
      <c r="EHX97" s="311"/>
      <c r="EHY97" s="311"/>
      <c r="EHZ97" s="311"/>
      <c r="EIA97" s="311"/>
      <c r="EIB97" s="311"/>
      <c r="EIC97" s="311"/>
      <c r="EID97" s="311"/>
      <c r="EIE97" s="311"/>
      <c r="EIF97" s="311"/>
      <c r="EIG97" s="311"/>
      <c r="EIH97" s="311"/>
      <c r="EII97" s="311"/>
      <c r="EIJ97" s="311"/>
      <c r="EIK97" s="311"/>
      <c r="EIL97" s="311"/>
      <c r="EIM97" s="311"/>
      <c r="EIN97" s="311"/>
      <c r="EIO97" s="311"/>
      <c r="EIP97" s="311"/>
      <c r="EIQ97" s="311"/>
      <c r="EIR97" s="311"/>
      <c r="EIS97" s="311"/>
      <c r="EIT97" s="311"/>
      <c r="EIU97" s="311"/>
      <c r="EIV97" s="311"/>
      <c r="EIW97" s="311"/>
      <c r="EIX97" s="311"/>
      <c r="EIY97" s="311"/>
      <c r="EIZ97" s="311"/>
      <c r="EJA97" s="311"/>
      <c r="EJB97" s="311"/>
      <c r="EJC97" s="311"/>
      <c r="EJD97" s="311"/>
      <c r="EJE97" s="311"/>
      <c r="EJF97" s="311"/>
      <c r="EJG97" s="311"/>
      <c r="EJH97" s="311"/>
      <c r="EJI97" s="311"/>
      <c r="EJJ97" s="311"/>
      <c r="EJK97" s="311"/>
      <c r="EJL97" s="311"/>
      <c r="EJM97" s="311"/>
      <c r="EJN97" s="311"/>
      <c r="EJO97" s="311"/>
      <c r="EJP97" s="311"/>
      <c r="EJQ97" s="311"/>
      <c r="EJR97" s="311"/>
      <c r="EJS97" s="311"/>
      <c r="EJT97" s="311"/>
      <c r="EJU97" s="311"/>
      <c r="EJV97" s="311"/>
      <c r="EJW97" s="311"/>
      <c r="EJX97" s="311"/>
      <c r="EJY97" s="311"/>
      <c r="EJZ97" s="311"/>
      <c r="EKA97" s="311"/>
      <c r="EKB97" s="311"/>
      <c r="EKC97" s="311"/>
      <c r="EKD97" s="311"/>
      <c r="EKE97" s="311"/>
      <c r="EKF97" s="311"/>
      <c r="EKG97" s="311"/>
      <c r="EKH97" s="311"/>
      <c r="EKI97" s="311"/>
      <c r="EKJ97" s="311"/>
      <c r="EKK97" s="311"/>
      <c r="EKL97" s="311"/>
      <c r="EKM97" s="311"/>
      <c r="EKN97" s="311"/>
      <c r="EKO97" s="311"/>
      <c r="EKP97" s="311"/>
      <c r="EKQ97" s="311"/>
      <c r="EKR97" s="311"/>
      <c r="EKS97" s="311"/>
      <c r="EKT97" s="311"/>
      <c r="EKU97" s="311"/>
      <c r="EKV97" s="311"/>
      <c r="EKW97" s="311"/>
      <c r="EKX97" s="311"/>
      <c r="EKY97" s="311"/>
      <c r="EKZ97" s="311"/>
      <c r="ELA97" s="311"/>
      <c r="ELB97" s="311"/>
      <c r="ELC97" s="311"/>
      <c r="ELD97" s="311"/>
      <c r="ELE97" s="311"/>
      <c r="ELF97" s="311"/>
      <c r="ELG97" s="311"/>
      <c r="ELH97" s="311"/>
      <c r="ELI97" s="311"/>
      <c r="ELJ97" s="311"/>
      <c r="ELK97" s="311"/>
      <c r="ELL97" s="311"/>
      <c r="ELM97" s="311"/>
      <c r="ELN97" s="311"/>
      <c r="ELO97" s="311"/>
      <c r="ELP97" s="311"/>
      <c r="ELQ97" s="311"/>
      <c r="ELR97" s="311"/>
      <c r="ELS97" s="311"/>
      <c r="ELT97" s="311"/>
      <c r="ELU97" s="311"/>
      <c r="ELV97" s="311"/>
      <c r="ELW97" s="311"/>
      <c r="ELX97" s="311"/>
      <c r="ELY97" s="311"/>
      <c r="ELZ97" s="311"/>
      <c r="EMA97" s="311"/>
      <c r="EMB97" s="311"/>
      <c r="EMC97" s="311"/>
      <c r="EMD97" s="311"/>
      <c r="EME97" s="311"/>
      <c r="EMF97" s="311"/>
      <c r="EMG97" s="311"/>
      <c r="EMH97" s="311"/>
      <c r="EMI97" s="311"/>
      <c r="EMJ97" s="311"/>
      <c r="EMK97" s="311"/>
      <c r="EML97" s="311"/>
      <c r="EMM97" s="311"/>
      <c r="EMN97" s="311"/>
      <c r="EMO97" s="311"/>
      <c r="EMP97" s="311"/>
      <c r="EMQ97" s="311"/>
      <c r="EMR97" s="311"/>
      <c r="EMS97" s="311"/>
      <c r="EMT97" s="311"/>
      <c r="EMU97" s="311"/>
      <c r="EMV97" s="311"/>
      <c r="EMW97" s="311"/>
      <c r="EMX97" s="311"/>
      <c r="EMY97" s="311"/>
      <c r="EMZ97" s="311"/>
      <c r="ENA97" s="311"/>
      <c r="ENB97" s="311"/>
      <c r="ENC97" s="311"/>
      <c r="END97" s="311"/>
      <c r="ENE97" s="311"/>
      <c r="ENF97" s="311"/>
      <c r="ENG97" s="311"/>
      <c r="ENH97" s="311"/>
      <c r="ENI97" s="311"/>
      <c r="ENJ97" s="311"/>
      <c r="ENK97" s="311"/>
      <c r="ENL97" s="311"/>
      <c r="ENM97" s="311"/>
      <c r="ENN97" s="311"/>
      <c r="ENO97" s="311"/>
      <c r="ENP97" s="311"/>
      <c r="ENQ97" s="311"/>
      <c r="ENR97" s="311"/>
      <c r="ENS97" s="311"/>
      <c r="ENT97" s="311"/>
      <c r="ENU97" s="311"/>
      <c r="ENV97" s="311"/>
      <c r="ENW97" s="311"/>
      <c r="ENX97" s="311"/>
      <c r="ENY97" s="311"/>
      <c r="ENZ97" s="311"/>
      <c r="EOA97" s="311"/>
      <c r="EOB97" s="311"/>
      <c r="EOC97" s="311"/>
      <c r="EOD97" s="311"/>
      <c r="EOE97" s="311"/>
      <c r="EOF97" s="311"/>
      <c r="EOG97" s="311"/>
      <c r="EOH97" s="311"/>
      <c r="EOI97" s="311"/>
      <c r="EOJ97" s="311"/>
      <c r="EOK97" s="311"/>
      <c r="EOL97" s="311"/>
      <c r="EOM97" s="311"/>
      <c r="EON97" s="311"/>
      <c r="EOO97" s="311"/>
      <c r="EOP97" s="311"/>
      <c r="EOQ97" s="311"/>
      <c r="EOR97" s="311"/>
      <c r="EOS97" s="311"/>
      <c r="EOT97" s="311"/>
      <c r="EOU97" s="311"/>
      <c r="EOV97" s="311"/>
      <c r="EOW97" s="311"/>
      <c r="EOX97" s="311"/>
      <c r="EOY97" s="311"/>
      <c r="EOZ97" s="311"/>
      <c r="EPA97" s="311"/>
      <c r="EPB97" s="311"/>
      <c r="EPC97" s="311"/>
      <c r="EPD97" s="311"/>
      <c r="EPE97" s="311"/>
      <c r="EPF97" s="311"/>
      <c r="EPG97" s="311"/>
      <c r="EPH97" s="311"/>
      <c r="EPI97" s="311"/>
      <c r="EPJ97" s="311"/>
      <c r="EPK97" s="311"/>
      <c r="EPL97" s="311"/>
      <c r="EPM97" s="311"/>
      <c r="EPN97" s="311"/>
      <c r="EPO97" s="311"/>
      <c r="EPP97" s="311"/>
      <c r="EPQ97" s="311"/>
      <c r="EPR97" s="311"/>
      <c r="EPS97" s="311"/>
      <c r="EPT97" s="311"/>
      <c r="EPU97" s="311"/>
      <c r="EPV97" s="311"/>
      <c r="EPW97" s="311"/>
      <c r="EPX97" s="311"/>
      <c r="EPY97" s="311"/>
      <c r="EPZ97" s="311"/>
      <c r="EQA97" s="311"/>
      <c r="EQB97" s="311"/>
      <c r="EQC97" s="311"/>
      <c r="EQD97" s="311"/>
      <c r="EQE97" s="311"/>
      <c r="EQF97" s="311"/>
      <c r="EQG97" s="311"/>
      <c r="EQH97" s="311"/>
      <c r="EQI97" s="311"/>
      <c r="EQJ97" s="311"/>
      <c r="EQK97" s="311"/>
      <c r="EQL97" s="311"/>
      <c r="EQM97" s="311"/>
      <c r="EQN97" s="311"/>
      <c r="EQO97" s="311"/>
      <c r="EQP97" s="311"/>
      <c r="EQQ97" s="311"/>
      <c r="EQR97" s="311"/>
      <c r="EQS97" s="311"/>
      <c r="EQT97" s="311"/>
      <c r="EQU97" s="311"/>
      <c r="EQV97" s="311"/>
      <c r="EQW97" s="311"/>
      <c r="EQX97" s="311"/>
      <c r="EQY97" s="311"/>
      <c r="EQZ97" s="311"/>
      <c r="ERA97" s="311"/>
      <c r="ERB97" s="311"/>
      <c r="ERC97" s="311"/>
      <c r="ERD97" s="311"/>
      <c r="ERE97" s="311"/>
      <c r="ERF97" s="311"/>
      <c r="ERG97" s="311"/>
      <c r="ERH97" s="311"/>
      <c r="ERI97" s="311"/>
      <c r="ERJ97" s="311"/>
      <c r="ERK97" s="311"/>
      <c r="ERL97" s="311"/>
      <c r="ERM97" s="311"/>
      <c r="ERN97" s="311"/>
      <c r="ERO97" s="311"/>
      <c r="ERP97" s="311"/>
      <c r="ERQ97" s="311"/>
      <c r="ERR97" s="311"/>
      <c r="ERS97" s="311"/>
      <c r="ERT97" s="311"/>
      <c r="ERU97" s="311"/>
      <c r="ERV97" s="311"/>
      <c r="ERW97" s="311"/>
      <c r="ERX97" s="311"/>
      <c r="ERY97" s="311"/>
      <c r="ERZ97" s="311"/>
      <c r="ESA97" s="311"/>
      <c r="ESB97" s="311"/>
      <c r="ESC97" s="311"/>
      <c r="ESD97" s="311"/>
      <c r="ESE97" s="311"/>
      <c r="ESF97" s="311"/>
      <c r="ESG97" s="311"/>
      <c r="ESH97" s="311"/>
      <c r="ESI97" s="311"/>
      <c r="ESJ97" s="311"/>
      <c r="ESK97" s="311"/>
      <c r="ESL97" s="311"/>
      <c r="ESM97" s="311"/>
      <c r="ESN97" s="311"/>
      <c r="ESO97" s="311"/>
      <c r="ESP97" s="311"/>
      <c r="ESQ97" s="311"/>
      <c r="ESR97" s="311"/>
      <c r="ESS97" s="311"/>
      <c r="EST97" s="311"/>
      <c r="ESU97" s="311"/>
      <c r="ESV97" s="311"/>
      <c r="ESW97" s="311"/>
      <c r="ESX97" s="311"/>
      <c r="ESY97" s="311"/>
      <c r="ESZ97" s="311"/>
      <c r="ETA97" s="311"/>
      <c r="ETB97" s="311"/>
      <c r="ETC97" s="311"/>
      <c r="ETD97" s="311"/>
      <c r="ETE97" s="311"/>
      <c r="ETF97" s="311"/>
      <c r="ETG97" s="311"/>
      <c r="ETH97" s="311"/>
      <c r="ETI97" s="311"/>
      <c r="ETJ97" s="311"/>
      <c r="ETK97" s="311"/>
      <c r="ETL97" s="311"/>
      <c r="ETM97" s="311"/>
      <c r="ETN97" s="311"/>
      <c r="ETO97" s="311"/>
      <c r="ETP97" s="311"/>
      <c r="ETQ97" s="311"/>
      <c r="ETR97" s="311"/>
      <c r="ETS97" s="311"/>
      <c r="ETT97" s="311"/>
      <c r="ETU97" s="311"/>
      <c r="ETV97" s="311"/>
      <c r="ETW97" s="311"/>
      <c r="ETX97" s="311"/>
      <c r="ETY97" s="311"/>
      <c r="ETZ97" s="311"/>
      <c r="EUA97" s="311"/>
      <c r="EUB97" s="311"/>
      <c r="EUC97" s="311"/>
      <c r="EUD97" s="311"/>
      <c r="EUE97" s="311"/>
      <c r="EUF97" s="311"/>
      <c r="EUG97" s="311"/>
      <c r="EUH97" s="311"/>
      <c r="EUI97" s="311"/>
      <c r="EUJ97" s="311"/>
      <c r="EUK97" s="311"/>
      <c r="EUL97" s="311"/>
      <c r="EUM97" s="311"/>
      <c r="EUN97" s="311"/>
      <c r="EUO97" s="311"/>
      <c r="EUP97" s="311"/>
      <c r="EUQ97" s="311"/>
      <c r="EUR97" s="311"/>
      <c r="EUS97" s="311"/>
      <c r="EUT97" s="311"/>
      <c r="EUU97" s="311"/>
      <c r="EUV97" s="311"/>
      <c r="EUW97" s="311"/>
      <c r="EUX97" s="311"/>
      <c r="EUY97" s="311"/>
      <c r="EUZ97" s="311"/>
      <c r="EVA97" s="311"/>
      <c r="EVB97" s="311"/>
      <c r="EVC97" s="311"/>
      <c r="EVD97" s="311"/>
      <c r="EVE97" s="311"/>
      <c r="EVF97" s="311"/>
      <c r="EVG97" s="311"/>
      <c r="EVH97" s="311"/>
      <c r="EVI97" s="311"/>
      <c r="EVJ97" s="311"/>
      <c r="EVK97" s="311"/>
      <c r="EVL97" s="311"/>
      <c r="EVM97" s="311"/>
      <c r="EVN97" s="311"/>
      <c r="EVO97" s="311"/>
      <c r="EVP97" s="311"/>
      <c r="EVQ97" s="311"/>
      <c r="EVR97" s="311"/>
      <c r="EVS97" s="311"/>
      <c r="EVT97" s="311"/>
      <c r="EVU97" s="311"/>
      <c r="EVV97" s="311"/>
      <c r="EVW97" s="311"/>
      <c r="EVX97" s="311"/>
      <c r="EVY97" s="311"/>
      <c r="EVZ97" s="311"/>
      <c r="EWA97" s="311"/>
      <c r="EWB97" s="311"/>
      <c r="EWC97" s="311"/>
      <c r="EWD97" s="311"/>
      <c r="EWE97" s="311"/>
      <c r="EWF97" s="311"/>
      <c r="EWG97" s="311"/>
      <c r="EWH97" s="311"/>
      <c r="EWI97" s="311"/>
      <c r="EWJ97" s="311"/>
      <c r="EWK97" s="311"/>
      <c r="EWL97" s="311"/>
      <c r="EWM97" s="311"/>
      <c r="EWN97" s="311"/>
      <c r="EWO97" s="311"/>
      <c r="EWP97" s="311"/>
      <c r="EWQ97" s="311"/>
      <c r="EWR97" s="311"/>
      <c r="EWS97" s="311"/>
      <c r="EWT97" s="311"/>
      <c r="EWU97" s="311"/>
      <c r="EWV97" s="311"/>
      <c r="EWW97" s="311"/>
      <c r="EWX97" s="311"/>
      <c r="EWY97" s="311"/>
      <c r="EWZ97" s="311"/>
      <c r="EXA97" s="311"/>
      <c r="EXB97" s="311"/>
      <c r="EXC97" s="311"/>
      <c r="EXD97" s="311"/>
      <c r="EXE97" s="311"/>
      <c r="EXF97" s="311"/>
      <c r="EXG97" s="311"/>
      <c r="EXH97" s="311"/>
      <c r="EXI97" s="311"/>
      <c r="EXJ97" s="311"/>
      <c r="EXK97" s="311"/>
      <c r="EXL97" s="311"/>
      <c r="EXM97" s="311"/>
      <c r="EXN97" s="311"/>
      <c r="EXO97" s="311"/>
      <c r="EXP97" s="311"/>
      <c r="EXQ97" s="311"/>
      <c r="EXR97" s="311"/>
      <c r="EXS97" s="311"/>
      <c r="EXT97" s="311"/>
      <c r="EXU97" s="311"/>
      <c r="EXV97" s="311"/>
      <c r="EXW97" s="311"/>
      <c r="EXX97" s="311"/>
      <c r="EXY97" s="311"/>
      <c r="EXZ97" s="311"/>
      <c r="EYA97" s="311"/>
      <c r="EYB97" s="311"/>
      <c r="EYC97" s="311"/>
      <c r="EYD97" s="311"/>
      <c r="EYE97" s="311"/>
      <c r="EYF97" s="311"/>
      <c r="EYG97" s="311"/>
      <c r="EYH97" s="311"/>
      <c r="EYI97" s="311"/>
      <c r="EYJ97" s="311"/>
      <c r="EYK97" s="311"/>
      <c r="EYL97" s="311"/>
      <c r="EYM97" s="311"/>
      <c r="EYN97" s="311"/>
      <c r="EYO97" s="311"/>
      <c r="EYP97" s="311"/>
      <c r="EYQ97" s="311"/>
      <c r="EYR97" s="311"/>
      <c r="EYS97" s="311"/>
      <c r="EYT97" s="311"/>
      <c r="EYU97" s="311"/>
      <c r="EYV97" s="311"/>
      <c r="EYW97" s="311"/>
      <c r="EYX97" s="311"/>
      <c r="EYY97" s="311"/>
      <c r="EYZ97" s="311"/>
      <c r="EZA97" s="311"/>
      <c r="EZB97" s="311"/>
      <c r="EZC97" s="311"/>
      <c r="EZD97" s="311"/>
      <c r="EZE97" s="311"/>
      <c r="EZF97" s="311"/>
      <c r="EZG97" s="311"/>
      <c r="EZH97" s="311"/>
      <c r="EZI97" s="311"/>
      <c r="EZJ97" s="311"/>
      <c r="EZK97" s="311"/>
      <c r="EZL97" s="311"/>
      <c r="EZM97" s="311"/>
      <c r="EZN97" s="311"/>
      <c r="EZO97" s="311"/>
      <c r="EZP97" s="311"/>
      <c r="EZQ97" s="311"/>
      <c r="EZR97" s="311"/>
      <c r="EZS97" s="311"/>
      <c r="EZT97" s="311"/>
      <c r="EZU97" s="311"/>
      <c r="EZV97" s="311"/>
      <c r="EZW97" s="311"/>
      <c r="EZX97" s="311"/>
      <c r="EZY97" s="311"/>
      <c r="EZZ97" s="311"/>
      <c r="FAA97" s="311"/>
      <c r="FAB97" s="311"/>
      <c r="FAC97" s="311"/>
      <c r="FAD97" s="311"/>
      <c r="FAE97" s="311"/>
      <c r="FAF97" s="311"/>
      <c r="FAG97" s="311"/>
      <c r="FAH97" s="311"/>
      <c r="FAI97" s="311"/>
      <c r="FAJ97" s="311"/>
      <c r="FAK97" s="311"/>
      <c r="FAL97" s="311"/>
      <c r="FAM97" s="311"/>
      <c r="FAN97" s="311"/>
      <c r="FAO97" s="311"/>
      <c r="FAP97" s="311"/>
      <c r="FAQ97" s="311"/>
      <c r="FAR97" s="311"/>
      <c r="FAS97" s="311"/>
      <c r="FAT97" s="311"/>
      <c r="FAU97" s="311"/>
      <c r="FAV97" s="311"/>
      <c r="FAW97" s="311"/>
      <c r="FAX97" s="311"/>
      <c r="FAY97" s="311"/>
      <c r="FAZ97" s="311"/>
      <c r="FBA97" s="311"/>
      <c r="FBB97" s="311"/>
      <c r="FBC97" s="311"/>
      <c r="FBD97" s="311"/>
      <c r="FBE97" s="311"/>
      <c r="FBF97" s="311"/>
      <c r="FBG97" s="311"/>
      <c r="FBH97" s="311"/>
      <c r="FBI97" s="311"/>
      <c r="FBJ97" s="311"/>
      <c r="FBK97" s="311"/>
      <c r="FBL97" s="311"/>
      <c r="FBM97" s="311"/>
      <c r="FBN97" s="311"/>
      <c r="FBO97" s="311"/>
      <c r="FBP97" s="311"/>
      <c r="FBQ97" s="311"/>
      <c r="FBR97" s="311"/>
      <c r="FBS97" s="311"/>
      <c r="FBT97" s="311"/>
      <c r="FBU97" s="311"/>
      <c r="FBV97" s="311"/>
      <c r="FBW97" s="311"/>
      <c r="FBX97" s="311"/>
      <c r="FBY97" s="311"/>
      <c r="FBZ97" s="311"/>
      <c r="FCA97" s="311"/>
      <c r="FCB97" s="311"/>
      <c r="FCC97" s="311"/>
      <c r="FCD97" s="311"/>
      <c r="FCE97" s="311"/>
      <c r="FCF97" s="311"/>
      <c r="FCG97" s="311"/>
      <c r="FCH97" s="311"/>
      <c r="FCI97" s="311"/>
      <c r="FCJ97" s="311"/>
      <c r="FCK97" s="311"/>
      <c r="FCL97" s="311"/>
      <c r="FCM97" s="311"/>
      <c r="FCN97" s="311"/>
      <c r="FCO97" s="311"/>
      <c r="FCP97" s="311"/>
      <c r="FCQ97" s="311"/>
      <c r="FCR97" s="311"/>
      <c r="FCS97" s="311"/>
      <c r="FCT97" s="311"/>
      <c r="FCU97" s="311"/>
      <c r="FCV97" s="311"/>
      <c r="FCW97" s="311"/>
      <c r="FCX97" s="311"/>
      <c r="FCY97" s="311"/>
      <c r="FCZ97" s="311"/>
      <c r="FDA97" s="311"/>
      <c r="FDB97" s="311"/>
      <c r="FDC97" s="311"/>
      <c r="FDD97" s="311"/>
      <c r="FDE97" s="311"/>
      <c r="FDF97" s="311"/>
      <c r="FDG97" s="311"/>
      <c r="FDH97" s="311"/>
      <c r="FDI97" s="311"/>
      <c r="FDJ97" s="311"/>
      <c r="FDK97" s="311"/>
      <c r="FDL97" s="311"/>
      <c r="FDM97" s="311"/>
      <c r="FDN97" s="311"/>
      <c r="FDO97" s="311"/>
      <c r="FDP97" s="311"/>
      <c r="FDQ97" s="311"/>
      <c r="FDR97" s="311"/>
      <c r="FDS97" s="311"/>
      <c r="FDT97" s="311"/>
      <c r="FDU97" s="311"/>
      <c r="FDV97" s="311"/>
      <c r="FDW97" s="311"/>
      <c r="FDX97" s="311"/>
      <c r="FDY97" s="311"/>
      <c r="FDZ97" s="311"/>
      <c r="FEA97" s="311"/>
      <c r="FEB97" s="311"/>
      <c r="FEC97" s="311"/>
      <c r="FED97" s="311"/>
      <c r="FEE97" s="311"/>
      <c r="FEF97" s="311"/>
      <c r="FEG97" s="311"/>
      <c r="FEH97" s="311"/>
      <c r="FEI97" s="311"/>
      <c r="FEJ97" s="311"/>
      <c r="FEK97" s="311"/>
      <c r="FEL97" s="311"/>
      <c r="FEM97" s="311"/>
      <c r="FEN97" s="311"/>
      <c r="FEO97" s="311"/>
      <c r="FEP97" s="311"/>
      <c r="FEQ97" s="311"/>
      <c r="FER97" s="311"/>
      <c r="FES97" s="311"/>
      <c r="FET97" s="311"/>
      <c r="FEU97" s="311"/>
      <c r="FEV97" s="311"/>
      <c r="FEW97" s="311"/>
      <c r="FEX97" s="311"/>
      <c r="FEY97" s="311"/>
      <c r="FEZ97" s="311"/>
      <c r="FFA97" s="311"/>
      <c r="FFB97" s="311"/>
      <c r="FFC97" s="311"/>
      <c r="FFD97" s="311"/>
      <c r="FFE97" s="311"/>
      <c r="FFF97" s="311"/>
      <c r="FFG97" s="311"/>
      <c r="FFH97" s="311"/>
      <c r="FFI97" s="311"/>
      <c r="FFJ97" s="311"/>
      <c r="FFK97" s="311"/>
      <c r="FFL97" s="311"/>
      <c r="FFM97" s="311"/>
      <c r="FFN97" s="311"/>
      <c r="FFO97" s="311"/>
      <c r="FFP97" s="311"/>
      <c r="FFQ97" s="311"/>
      <c r="FFR97" s="311"/>
      <c r="FFS97" s="311"/>
      <c r="FFT97" s="311"/>
      <c r="FFU97" s="311"/>
      <c r="FFV97" s="311"/>
      <c r="FFW97" s="311"/>
      <c r="FFX97" s="311"/>
      <c r="FFY97" s="311"/>
      <c r="FFZ97" s="311"/>
      <c r="FGA97" s="311"/>
      <c r="FGB97" s="311"/>
      <c r="FGC97" s="311"/>
      <c r="FGD97" s="311"/>
      <c r="FGE97" s="311"/>
      <c r="FGF97" s="311"/>
      <c r="FGG97" s="311"/>
      <c r="FGH97" s="311"/>
      <c r="FGI97" s="311"/>
      <c r="FGJ97" s="311"/>
      <c r="FGK97" s="311"/>
      <c r="FGL97" s="311"/>
      <c r="FGM97" s="311"/>
      <c r="FGN97" s="311"/>
      <c r="FGO97" s="311"/>
      <c r="FGP97" s="311"/>
      <c r="FGQ97" s="311"/>
      <c r="FGR97" s="311"/>
      <c r="FGS97" s="311"/>
      <c r="FGT97" s="311"/>
      <c r="FGU97" s="311"/>
      <c r="FGV97" s="311"/>
      <c r="FGW97" s="311"/>
      <c r="FGX97" s="311"/>
      <c r="FGY97" s="311"/>
      <c r="FGZ97" s="311"/>
      <c r="FHA97" s="311"/>
      <c r="FHB97" s="311"/>
      <c r="FHC97" s="311"/>
      <c r="FHD97" s="311"/>
      <c r="FHE97" s="311"/>
      <c r="FHF97" s="311"/>
      <c r="FHG97" s="311"/>
      <c r="FHH97" s="311"/>
      <c r="FHI97" s="311"/>
      <c r="FHJ97" s="311"/>
      <c r="FHK97" s="311"/>
      <c r="FHL97" s="311"/>
      <c r="FHM97" s="311"/>
      <c r="FHN97" s="311"/>
      <c r="FHO97" s="311"/>
      <c r="FHP97" s="311"/>
      <c r="FHQ97" s="311"/>
      <c r="FHR97" s="311"/>
      <c r="FHS97" s="311"/>
      <c r="FHT97" s="311"/>
      <c r="FHU97" s="311"/>
      <c r="FHV97" s="311"/>
      <c r="FHW97" s="311"/>
      <c r="FHX97" s="311"/>
      <c r="FHY97" s="311"/>
      <c r="FHZ97" s="311"/>
      <c r="FIA97" s="311"/>
      <c r="FIB97" s="311"/>
      <c r="FIC97" s="311"/>
      <c r="FID97" s="311"/>
      <c r="FIE97" s="311"/>
      <c r="FIF97" s="311"/>
      <c r="FIG97" s="311"/>
      <c r="FIH97" s="311"/>
      <c r="FII97" s="311"/>
      <c r="FIJ97" s="311"/>
      <c r="FIK97" s="311"/>
      <c r="FIL97" s="311"/>
      <c r="FIM97" s="311"/>
      <c r="FIN97" s="311"/>
      <c r="FIO97" s="311"/>
      <c r="FIP97" s="311"/>
      <c r="FIQ97" s="311"/>
      <c r="FIR97" s="311"/>
      <c r="FIS97" s="311"/>
      <c r="FIT97" s="311"/>
      <c r="FIU97" s="311"/>
      <c r="FIV97" s="311"/>
      <c r="FIW97" s="311"/>
      <c r="FIX97" s="311"/>
      <c r="FIY97" s="311"/>
      <c r="FIZ97" s="311"/>
      <c r="FJA97" s="311"/>
      <c r="FJB97" s="311"/>
      <c r="FJC97" s="311"/>
      <c r="FJD97" s="311"/>
      <c r="FJE97" s="311"/>
      <c r="FJF97" s="311"/>
      <c r="FJG97" s="311"/>
      <c r="FJH97" s="311"/>
      <c r="FJI97" s="311"/>
      <c r="FJJ97" s="311"/>
      <c r="FJK97" s="311"/>
      <c r="FJL97" s="311"/>
      <c r="FJM97" s="311"/>
      <c r="FJN97" s="311"/>
      <c r="FJO97" s="311"/>
      <c r="FJP97" s="311"/>
      <c r="FJQ97" s="311"/>
      <c r="FJR97" s="311"/>
      <c r="FJS97" s="311"/>
      <c r="FJT97" s="311"/>
      <c r="FJU97" s="311"/>
      <c r="FJV97" s="311"/>
      <c r="FJW97" s="311"/>
      <c r="FJX97" s="311"/>
      <c r="FJY97" s="311"/>
      <c r="FJZ97" s="311"/>
      <c r="FKA97" s="311"/>
      <c r="FKB97" s="311"/>
      <c r="FKC97" s="311"/>
      <c r="FKD97" s="311"/>
      <c r="FKE97" s="311"/>
      <c r="FKF97" s="311"/>
      <c r="FKG97" s="311"/>
      <c r="FKH97" s="311"/>
      <c r="FKI97" s="311"/>
      <c r="FKJ97" s="311"/>
      <c r="FKK97" s="311"/>
      <c r="FKL97" s="311"/>
      <c r="FKM97" s="311"/>
      <c r="FKN97" s="311"/>
      <c r="FKO97" s="311"/>
      <c r="FKP97" s="311"/>
      <c r="FKQ97" s="311"/>
      <c r="FKR97" s="311"/>
      <c r="FKS97" s="311"/>
      <c r="FKT97" s="311"/>
      <c r="FKU97" s="311"/>
      <c r="FKV97" s="311"/>
      <c r="FKW97" s="311"/>
      <c r="FKX97" s="311"/>
      <c r="FKY97" s="311"/>
      <c r="FKZ97" s="311"/>
      <c r="FLA97" s="311"/>
      <c r="FLB97" s="311"/>
      <c r="FLC97" s="311"/>
      <c r="FLD97" s="311"/>
      <c r="FLE97" s="311"/>
      <c r="FLF97" s="311"/>
      <c r="FLG97" s="311"/>
      <c r="FLH97" s="311"/>
      <c r="FLI97" s="311"/>
      <c r="FLJ97" s="311"/>
      <c r="FLK97" s="311"/>
      <c r="FLL97" s="311"/>
      <c r="FLM97" s="311"/>
      <c r="FLN97" s="311"/>
      <c r="FLO97" s="311"/>
      <c r="FLP97" s="311"/>
      <c r="FLQ97" s="311"/>
      <c r="FLR97" s="311"/>
      <c r="FLS97" s="311"/>
      <c r="FLT97" s="311"/>
      <c r="FLU97" s="311"/>
      <c r="FLV97" s="311"/>
      <c r="FLW97" s="311"/>
      <c r="FLX97" s="311"/>
      <c r="FLY97" s="311"/>
      <c r="FLZ97" s="311"/>
      <c r="FMA97" s="311"/>
      <c r="FMB97" s="311"/>
      <c r="FMC97" s="311"/>
      <c r="FMD97" s="311"/>
      <c r="FME97" s="311"/>
      <c r="FMF97" s="311"/>
      <c r="FMG97" s="311"/>
      <c r="FMH97" s="311"/>
      <c r="FMI97" s="311"/>
      <c r="FMJ97" s="311"/>
      <c r="FMK97" s="311"/>
      <c r="FML97" s="311"/>
      <c r="FMM97" s="311"/>
      <c r="FMN97" s="311"/>
      <c r="FMO97" s="311"/>
      <c r="FMP97" s="311"/>
      <c r="FMQ97" s="311"/>
      <c r="FMR97" s="311"/>
      <c r="FMS97" s="311"/>
      <c r="FMT97" s="311"/>
      <c r="FMU97" s="311"/>
      <c r="FMV97" s="311"/>
      <c r="FMW97" s="311"/>
      <c r="FMX97" s="311"/>
      <c r="FMY97" s="311"/>
      <c r="FMZ97" s="311"/>
      <c r="FNA97" s="311"/>
      <c r="FNB97" s="311"/>
      <c r="FNC97" s="311"/>
      <c r="FND97" s="311"/>
      <c r="FNE97" s="311"/>
      <c r="FNF97" s="311"/>
      <c r="FNG97" s="311"/>
      <c r="FNH97" s="311"/>
      <c r="FNI97" s="311"/>
      <c r="FNJ97" s="311"/>
      <c r="FNK97" s="311"/>
      <c r="FNL97" s="311"/>
      <c r="FNM97" s="311"/>
      <c r="FNN97" s="311"/>
      <c r="FNO97" s="311"/>
      <c r="FNP97" s="311"/>
      <c r="FNQ97" s="311"/>
      <c r="FNR97" s="311"/>
      <c r="FNS97" s="311"/>
      <c r="FNT97" s="311"/>
      <c r="FNU97" s="311"/>
      <c r="FNV97" s="311"/>
      <c r="FNW97" s="311"/>
      <c r="FNX97" s="311"/>
      <c r="FNY97" s="311"/>
      <c r="FNZ97" s="311"/>
      <c r="FOA97" s="311"/>
      <c r="FOB97" s="311"/>
      <c r="FOC97" s="311"/>
      <c r="FOD97" s="311"/>
      <c r="FOE97" s="311"/>
      <c r="FOF97" s="311"/>
      <c r="FOG97" s="311"/>
      <c r="FOH97" s="311"/>
      <c r="FOI97" s="311"/>
      <c r="FOJ97" s="311"/>
      <c r="FOK97" s="311"/>
      <c r="FOL97" s="311"/>
      <c r="FOM97" s="311"/>
      <c r="FON97" s="311"/>
      <c r="FOO97" s="311"/>
      <c r="FOP97" s="311"/>
      <c r="FOQ97" s="311"/>
      <c r="FOR97" s="311"/>
      <c r="FOS97" s="311"/>
      <c r="FOT97" s="311"/>
      <c r="FOU97" s="311"/>
      <c r="FOV97" s="311"/>
      <c r="FOW97" s="311"/>
      <c r="FOX97" s="311"/>
      <c r="FOY97" s="311"/>
      <c r="FOZ97" s="311"/>
      <c r="FPA97" s="311"/>
      <c r="FPB97" s="311"/>
      <c r="FPC97" s="311"/>
      <c r="FPD97" s="311"/>
      <c r="FPE97" s="311"/>
      <c r="FPF97" s="311"/>
      <c r="FPG97" s="311"/>
      <c r="FPH97" s="311"/>
      <c r="FPI97" s="311"/>
      <c r="FPJ97" s="311"/>
      <c r="FPK97" s="311"/>
      <c r="FPL97" s="311"/>
      <c r="FPM97" s="311"/>
      <c r="FPN97" s="311"/>
      <c r="FPO97" s="311"/>
      <c r="FPP97" s="311"/>
      <c r="FPQ97" s="311"/>
      <c r="FPR97" s="311"/>
      <c r="FPS97" s="311"/>
      <c r="FPT97" s="311"/>
      <c r="FPU97" s="311"/>
      <c r="FPV97" s="311"/>
      <c r="FPW97" s="311"/>
      <c r="FPX97" s="311"/>
      <c r="FPY97" s="311"/>
      <c r="FPZ97" s="311"/>
      <c r="FQA97" s="311"/>
      <c r="FQB97" s="311"/>
      <c r="FQC97" s="311"/>
      <c r="FQD97" s="311"/>
      <c r="FQE97" s="311"/>
      <c r="FQF97" s="311"/>
      <c r="FQG97" s="311"/>
      <c r="FQH97" s="311"/>
      <c r="FQI97" s="311"/>
      <c r="FQJ97" s="311"/>
      <c r="FQK97" s="311"/>
      <c r="FQL97" s="311"/>
      <c r="FQM97" s="311"/>
      <c r="FQN97" s="311"/>
      <c r="FQO97" s="311"/>
      <c r="FQP97" s="311"/>
      <c r="FQQ97" s="311"/>
      <c r="FQR97" s="311"/>
      <c r="FQS97" s="311"/>
      <c r="FQT97" s="311"/>
      <c r="FQU97" s="311"/>
      <c r="FQV97" s="311"/>
      <c r="FQW97" s="311"/>
      <c r="FQX97" s="311"/>
      <c r="FQY97" s="311"/>
      <c r="FQZ97" s="311"/>
      <c r="FRA97" s="311"/>
      <c r="FRB97" s="311"/>
      <c r="FRC97" s="311"/>
      <c r="FRD97" s="311"/>
      <c r="FRE97" s="311"/>
      <c r="FRF97" s="311"/>
      <c r="FRG97" s="311"/>
      <c r="FRH97" s="311"/>
      <c r="FRI97" s="311"/>
      <c r="FRJ97" s="311"/>
      <c r="FRK97" s="311"/>
      <c r="FRL97" s="311"/>
      <c r="FRM97" s="311"/>
      <c r="FRN97" s="311"/>
      <c r="FRO97" s="311"/>
      <c r="FRP97" s="311"/>
      <c r="FRQ97" s="311"/>
      <c r="FRR97" s="311"/>
      <c r="FRS97" s="311"/>
      <c r="FRT97" s="311"/>
      <c r="FRU97" s="311"/>
      <c r="FRV97" s="311"/>
      <c r="FRW97" s="311"/>
      <c r="FRX97" s="311"/>
      <c r="FRY97" s="311"/>
      <c r="FRZ97" s="311"/>
      <c r="FSA97" s="311"/>
      <c r="FSB97" s="311"/>
      <c r="FSC97" s="311"/>
      <c r="FSD97" s="311"/>
      <c r="FSE97" s="311"/>
      <c r="FSF97" s="311"/>
      <c r="FSG97" s="311"/>
      <c r="FSH97" s="311"/>
      <c r="FSI97" s="311"/>
      <c r="FSJ97" s="311"/>
      <c r="FSK97" s="311"/>
      <c r="FSL97" s="311"/>
      <c r="FSM97" s="311"/>
      <c r="FSN97" s="311"/>
      <c r="FSO97" s="311"/>
      <c r="FSP97" s="311"/>
      <c r="FSQ97" s="311"/>
      <c r="FSR97" s="311"/>
      <c r="FSS97" s="311"/>
      <c r="FST97" s="311"/>
      <c r="FSU97" s="311"/>
      <c r="FSV97" s="311"/>
      <c r="FSW97" s="311"/>
      <c r="FSX97" s="311"/>
      <c r="FSY97" s="311"/>
      <c r="FSZ97" s="311"/>
      <c r="FTA97" s="311"/>
      <c r="FTB97" s="311"/>
      <c r="FTC97" s="311"/>
      <c r="FTD97" s="311"/>
      <c r="FTE97" s="311"/>
      <c r="FTF97" s="311"/>
      <c r="FTG97" s="311"/>
      <c r="FTH97" s="311"/>
      <c r="FTI97" s="311"/>
      <c r="FTJ97" s="311"/>
      <c r="FTK97" s="311"/>
      <c r="FTL97" s="311"/>
      <c r="FTM97" s="311"/>
      <c r="FTN97" s="311"/>
      <c r="FTO97" s="311"/>
      <c r="FTP97" s="311"/>
      <c r="FTQ97" s="311"/>
      <c r="FTR97" s="311"/>
      <c r="FTS97" s="311"/>
      <c r="FTT97" s="311"/>
      <c r="FTU97" s="311"/>
      <c r="FTV97" s="311"/>
      <c r="FTW97" s="311"/>
      <c r="FTX97" s="311"/>
      <c r="FTY97" s="311"/>
      <c r="FTZ97" s="311"/>
      <c r="FUA97" s="311"/>
      <c r="FUB97" s="311"/>
      <c r="FUC97" s="311"/>
      <c r="FUD97" s="311"/>
      <c r="FUE97" s="311"/>
      <c r="FUF97" s="311"/>
      <c r="FUG97" s="311"/>
      <c r="FUH97" s="311"/>
      <c r="FUI97" s="311"/>
      <c r="FUJ97" s="311"/>
      <c r="FUK97" s="311"/>
      <c r="FUL97" s="311"/>
      <c r="FUM97" s="311"/>
      <c r="FUN97" s="311"/>
      <c r="FUO97" s="311"/>
      <c r="FUP97" s="311"/>
      <c r="FUQ97" s="311"/>
      <c r="FUR97" s="311"/>
      <c r="FUS97" s="311"/>
      <c r="FUT97" s="311"/>
      <c r="FUU97" s="311"/>
      <c r="FUV97" s="311"/>
      <c r="FUW97" s="311"/>
      <c r="FUX97" s="311"/>
      <c r="FUY97" s="311"/>
      <c r="FUZ97" s="311"/>
      <c r="FVA97" s="311"/>
      <c r="FVB97" s="311"/>
      <c r="FVC97" s="311"/>
      <c r="FVD97" s="311"/>
      <c r="FVE97" s="311"/>
      <c r="FVF97" s="311"/>
      <c r="FVG97" s="311"/>
      <c r="FVH97" s="311"/>
      <c r="FVI97" s="311"/>
      <c r="FVJ97" s="311"/>
      <c r="FVK97" s="311"/>
      <c r="FVL97" s="311"/>
      <c r="FVM97" s="311"/>
      <c r="FVN97" s="311"/>
      <c r="FVO97" s="311"/>
      <c r="FVP97" s="311"/>
      <c r="FVQ97" s="311"/>
      <c r="FVR97" s="311"/>
      <c r="FVS97" s="311"/>
      <c r="FVT97" s="311"/>
      <c r="FVU97" s="311"/>
      <c r="FVV97" s="311"/>
      <c r="FVW97" s="311"/>
      <c r="FVX97" s="311"/>
      <c r="FVY97" s="311"/>
      <c r="FVZ97" s="311"/>
      <c r="FWA97" s="311"/>
      <c r="FWB97" s="311"/>
      <c r="FWC97" s="311"/>
      <c r="FWD97" s="311"/>
      <c r="FWE97" s="311"/>
      <c r="FWF97" s="311"/>
      <c r="FWG97" s="311"/>
      <c r="FWH97" s="311"/>
      <c r="FWI97" s="311"/>
      <c r="FWJ97" s="311"/>
      <c r="FWK97" s="311"/>
      <c r="FWL97" s="311"/>
      <c r="FWM97" s="311"/>
      <c r="FWN97" s="311"/>
      <c r="FWO97" s="311"/>
      <c r="FWP97" s="311"/>
      <c r="FWQ97" s="311"/>
      <c r="FWR97" s="311"/>
      <c r="FWS97" s="311"/>
      <c r="FWT97" s="311"/>
      <c r="FWU97" s="311"/>
      <c r="FWV97" s="311"/>
      <c r="FWW97" s="311"/>
      <c r="FWX97" s="311"/>
      <c r="FWY97" s="311"/>
      <c r="FWZ97" s="311"/>
      <c r="FXA97" s="311"/>
      <c r="FXB97" s="311"/>
      <c r="FXC97" s="311"/>
      <c r="FXD97" s="311"/>
      <c r="FXE97" s="311"/>
      <c r="FXF97" s="311"/>
      <c r="FXG97" s="311"/>
      <c r="FXH97" s="311"/>
      <c r="FXI97" s="311"/>
      <c r="FXJ97" s="311"/>
      <c r="FXK97" s="311"/>
      <c r="FXL97" s="311"/>
      <c r="FXM97" s="311"/>
      <c r="FXN97" s="311"/>
      <c r="FXO97" s="311"/>
      <c r="FXP97" s="311"/>
      <c r="FXQ97" s="311"/>
      <c r="FXR97" s="311"/>
      <c r="FXS97" s="311"/>
      <c r="FXT97" s="311"/>
      <c r="FXU97" s="311"/>
      <c r="FXV97" s="311"/>
      <c r="FXW97" s="311"/>
      <c r="FXX97" s="311"/>
      <c r="FXY97" s="311"/>
      <c r="FXZ97" s="311"/>
      <c r="FYA97" s="311"/>
      <c r="FYB97" s="311"/>
      <c r="FYC97" s="311"/>
      <c r="FYD97" s="311"/>
      <c r="FYE97" s="311"/>
      <c r="FYF97" s="311"/>
      <c r="FYG97" s="311"/>
      <c r="FYH97" s="311"/>
      <c r="FYI97" s="311"/>
      <c r="FYJ97" s="311"/>
      <c r="FYK97" s="311"/>
      <c r="FYL97" s="311"/>
      <c r="FYM97" s="311"/>
      <c r="FYN97" s="311"/>
      <c r="FYO97" s="311"/>
      <c r="FYP97" s="311"/>
      <c r="FYQ97" s="311"/>
      <c r="FYR97" s="311"/>
      <c r="FYS97" s="311"/>
      <c r="FYT97" s="311"/>
      <c r="FYU97" s="311"/>
      <c r="FYV97" s="311"/>
      <c r="FYW97" s="311"/>
      <c r="FYX97" s="311"/>
      <c r="FYY97" s="311"/>
      <c r="FYZ97" s="311"/>
      <c r="FZA97" s="311"/>
      <c r="FZB97" s="311"/>
      <c r="FZC97" s="311"/>
      <c r="FZD97" s="311"/>
      <c r="FZE97" s="311"/>
      <c r="FZF97" s="311"/>
      <c r="FZG97" s="311"/>
      <c r="FZH97" s="311"/>
      <c r="FZI97" s="311"/>
      <c r="FZJ97" s="311"/>
      <c r="FZK97" s="311"/>
      <c r="FZL97" s="311"/>
      <c r="FZM97" s="311"/>
      <c r="FZN97" s="311"/>
      <c r="FZO97" s="311"/>
      <c r="FZP97" s="311"/>
      <c r="FZQ97" s="311"/>
      <c r="FZR97" s="311"/>
      <c r="FZS97" s="311"/>
      <c r="FZT97" s="311"/>
      <c r="FZU97" s="311"/>
      <c r="FZV97" s="311"/>
      <c r="FZW97" s="311"/>
      <c r="FZX97" s="311"/>
      <c r="FZY97" s="311"/>
      <c r="FZZ97" s="311"/>
      <c r="GAA97" s="311"/>
      <c r="GAB97" s="311"/>
      <c r="GAC97" s="311"/>
      <c r="GAD97" s="311"/>
      <c r="GAE97" s="311"/>
      <c r="GAF97" s="311"/>
      <c r="GAG97" s="311"/>
      <c r="GAH97" s="311"/>
      <c r="GAI97" s="311"/>
      <c r="GAJ97" s="311"/>
      <c r="GAK97" s="311"/>
      <c r="GAL97" s="311"/>
      <c r="GAM97" s="311"/>
      <c r="GAN97" s="311"/>
      <c r="GAO97" s="311"/>
      <c r="GAP97" s="311"/>
      <c r="GAQ97" s="311"/>
      <c r="GAR97" s="311"/>
      <c r="GAS97" s="311"/>
      <c r="GAT97" s="311"/>
      <c r="GAU97" s="311"/>
      <c r="GAV97" s="311"/>
      <c r="GAW97" s="311"/>
      <c r="GAX97" s="311"/>
      <c r="GAY97" s="311"/>
      <c r="GAZ97" s="311"/>
      <c r="GBA97" s="311"/>
      <c r="GBB97" s="311"/>
      <c r="GBC97" s="311"/>
      <c r="GBD97" s="311"/>
      <c r="GBE97" s="311"/>
      <c r="GBF97" s="311"/>
      <c r="GBG97" s="311"/>
      <c r="GBH97" s="311"/>
      <c r="GBI97" s="311"/>
      <c r="GBJ97" s="311"/>
      <c r="GBK97" s="311"/>
      <c r="GBL97" s="311"/>
      <c r="GBM97" s="311"/>
      <c r="GBN97" s="311"/>
      <c r="GBO97" s="311"/>
      <c r="GBP97" s="311"/>
      <c r="GBQ97" s="311"/>
      <c r="GBR97" s="311"/>
      <c r="GBS97" s="311"/>
      <c r="GBT97" s="311"/>
      <c r="GBU97" s="311"/>
      <c r="GBV97" s="311"/>
      <c r="GBW97" s="311"/>
      <c r="GBX97" s="311"/>
      <c r="GBY97" s="311"/>
      <c r="GBZ97" s="311"/>
      <c r="GCA97" s="311"/>
      <c r="GCB97" s="311"/>
      <c r="GCC97" s="311"/>
      <c r="GCD97" s="311"/>
      <c r="GCE97" s="311"/>
      <c r="GCF97" s="311"/>
      <c r="GCG97" s="311"/>
      <c r="GCH97" s="311"/>
      <c r="GCI97" s="311"/>
      <c r="GCJ97" s="311"/>
      <c r="GCK97" s="311"/>
      <c r="GCL97" s="311"/>
      <c r="GCM97" s="311"/>
      <c r="GCN97" s="311"/>
      <c r="GCO97" s="311"/>
      <c r="GCP97" s="311"/>
      <c r="GCQ97" s="311"/>
      <c r="GCR97" s="311"/>
      <c r="GCS97" s="311"/>
      <c r="GCT97" s="311"/>
      <c r="GCU97" s="311"/>
      <c r="GCV97" s="311"/>
      <c r="GCW97" s="311"/>
      <c r="GCX97" s="311"/>
      <c r="GCY97" s="311"/>
      <c r="GCZ97" s="311"/>
      <c r="GDA97" s="311"/>
      <c r="GDB97" s="311"/>
      <c r="GDC97" s="311"/>
      <c r="GDD97" s="311"/>
      <c r="GDE97" s="311"/>
      <c r="GDF97" s="311"/>
      <c r="GDG97" s="311"/>
      <c r="GDH97" s="311"/>
      <c r="GDI97" s="311"/>
      <c r="GDJ97" s="311"/>
      <c r="GDK97" s="311"/>
      <c r="GDL97" s="311"/>
      <c r="GDM97" s="311"/>
      <c r="GDN97" s="311"/>
      <c r="GDO97" s="311"/>
      <c r="GDP97" s="311"/>
      <c r="GDQ97" s="311"/>
      <c r="GDR97" s="311"/>
      <c r="GDS97" s="311"/>
      <c r="GDT97" s="311"/>
      <c r="GDU97" s="311"/>
      <c r="GDV97" s="311"/>
      <c r="GDW97" s="311"/>
      <c r="GDX97" s="311"/>
      <c r="GDY97" s="311"/>
      <c r="GDZ97" s="311"/>
      <c r="GEA97" s="311"/>
      <c r="GEB97" s="311"/>
      <c r="GEC97" s="311"/>
      <c r="GED97" s="311"/>
      <c r="GEE97" s="311"/>
      <c r="GEF97" s="311"/>
      <c r="GEG97" s="311"/>
      <c r="GEH97" s="311"/>
      <c r="GEI97" s="311"/>
      <c r="GEJ97" s="311"/>
      <c r="GEK97" s="311"/>
      <c r="GEL97" s="311"/>
      <c r="GEM97" s="311"/>
      <c r="GEN97" s="311"/>
      <c r="GEO97" s="311"/>
      <c r="GEP97" s="311"/>
      <c r="GEQ97" s="311"/>
      <c r="GER97" s="311"/>
      <c r="GES97" s="311"/>
      <c r="GET97" s="311"/>
      <c r="GEU97" s="311"/>
      <c r="GEV97" s="311"/>
      <c r="GEW97" s="311"/>
      <c r="GEX97" s="311"/>
      <c r="GEY97" s="311"/>
      <c r="GEZ97" s="311"/>
      <c r="GFA97" s="311"/>
      <c r="GFB97" s="311"/>
      <c r="GFC97" s="311"/>
      <c r="GFD97" s="311"/>
      <c r="GFE97" s="311"/>
      <c r="GFF97" s="311"/>
      <c r="GFG97" s="311"/>
      <c r="GFH97" s="311"/>
      <c r="GFI97" s="311"/>
      <c r="GFJ97" s="311"/>
      <c r="GFK97" s="311"/>
      <c r="GFL97" s="311"/>
      <c r="GFM97" s="311"/>
      <c r="GFN97" s="311"/>
      <c r="GFO97" s="311"/>
      <c r="GFP97" s="311"/>
      <c r="GFQ97" s="311"/>
      <c r="GFR97" s="311"/>
      <c r="GFS97" s="311"/>
      <c r="GFT97" s="311"/>
      <c r="GFU97" s="311"/>
      <c r="GFV97" s="311"/>
      <c r="GFW97" s="311"/>
      <c r="GFX97" s="311"/>
      <c r="GFY97" s="311"/>
      <c r="GFZ97" s="311"/>
      <c r="GGA97" s="311"/>
      <c r="GGB97" s="311"/>
      <c r="GGC97" s="311"/>
      <c r="GGD97" s="311"/>
      <c r="GGE97" s="311"/>
      <c r="GGF97" s="311"/>
      <c r="GGG97" s="311"/>
      <c r="GGH97" s="311"/>
      <c r="GGI97" s="311"/>
      <c r="GGJ97" s="311"/>
      <c r="GGK97" s="311"/>
      <c r="GGL97" s="311"/>
      <c r="GGM97" s="311"/>
      <c r="GGN97" s="311"/>
      <c r="GGO97" s="311"/>
      <c r="GGP97" s="311"/>
      <c r="GGQ97" s="311"/>
      <c r="GGR97" s="311"/>
      <c r="GGS97" s="311"/>
      <c r="GGT97" s="311"/>
      <c r="GGU97" s="311"/>
      <c r="GGV97" s="311"/>
      <c r="GGW97" s="311"/>
      <c r="GGX97" s="311"/>
      <c r="GGY97" s="311"/>
      <c r="GGZ97" s="311"/>
      <c r="GHA97" s="311"/>
      <c r="GHB97" s="311"/>
      <c r="GHC97" s="311"/>
      <c r="GHD97" s="311"/>
      <c r="GHE97" s="311"/>
      <c r="GHF97" s="311"/>
      <c r="GHG97" s="311"/>
      <c r="GHH97" s="311"/>
      <c r="GHI97" s="311"/>
      <c r="GHJ97" s="311"/>
      <c r="GHK97" s="311"/>
      <c r="GHL97" s="311"/>
      <c r="GHM97" s="311"/>
      <c r="GHN97" s="311"/>
      <c r="GHO97" s="311"/>
      <c r="GHP97" s="311"/>
      <c r="GHQ97" s="311"/>
      <c r="GHR97" s="311"/>
      <c r="GHS97" s="311"/>
      <c r="GHT97" s="311"/>
      <c r="GHU97" s="311"/>
      <c r="GHV97" s="311"/>
      <c r="GHW97" s="311"/>
      <c r="GHX97" s="311"/>
      <c r="GHY97" s="311"/>
      <c r="GHZ97" s="311"/>
      <c r="GIA97" s="311"/>
      <c r="GIB97" s="311"/>
      <c r="GIC97" s="311"/>
      <c r="GID97" s="311"/>
      <c r="GIE97" s="311"/>
      <c r="GIF97" s="311"/>
      <c r="GIG97" s="311"/>
      <c r="GIH97" s="311"/>
      <c r="GII97" s="311"/>
      <c r="GIJ97" s="311"/>
      <c r="GIK97" s="311"/>
      <c r="GIL97" s="311"/>
      <c r="GIM97" s="311"/>
      <c r="GIN97" s="311"/>
      <c r="GIO97" s="311"/>
      <c r="GIP97" s="311"/>
      <c r="GIQ97" s="311"/>
      <c r="GIR97" s="311"/>
      <c r="GIS97" s="311"/>
      <c r="GIT97" s="311"/>
      <c r="GIU97" s="311"/>
      <c r="GIV97" s="311"/>
      <c r="GIW97" s="311"/>
      <c r="GIX97" s="311"/>
      <c r="GIY97" s="311"/>
      <c r="GIZ97" s="311"/>
      <c r="GJA97" s="311"/>
      <c r="GJB97" s="311"/>
      <c r="GJC97" s="311"/>
      <c r="GJD97" s="311"/>
      <c r="GJE97" s="311"/>
      <c r="GJF97" s="311"/>
      <c r="GJG97" s="311"/>
      <c r="GJH97" s="311"/>
      <c r="GJI97" s="311"/>
      <c r="GJJ97" s="311"/>
      <c r="GJK97" s="311"/>
      <c r="GJL97" s="311"/>
      <c r="GJM97" s="311"/>
      <c r="GJN97" s="311"/>
      <c r="GJO97" s="311"/>
      <c r="GJP97" s="311"/>
      <c r="GJQ97" s="311"/>
      <c r="GJR97" s="311"/>
      <c r="GJS97" s="311"/>
      <c r="GJT97" s="311"/>
      <c r="GJU97" s="311"/>
      <c r="GJV97" s="311"/>
      <c r="GJW97" s="311"/>
      <c r="GJX97" s="311"/>
      <c r="GJY97" s="311"/>
      <c r="GJZ97" s="311"/>
      <c r="GKA97" s="311"/>
      <c r="GKB97" s="311"/>
      <c r="GKC97" s="311"/>
      <c r="GKD97" s="311"/>
      <c r="GKE97" s="311"/>
      <c r="GKF97" s="311"/>
      <c r="GKG97" s="311"/>
      <c r="GKH97" s="311"/>
      <c r="GKI97" s="311"/>
      <c r="GKJ97" s="311"/>
      <c r="GKK97" s="311"/>
      <c r="GKL97" s="311"/>
      <c r="GKM97" s="311"/>
      <c r="GKN97" s="311"/>
      <c r="GKO97" s="311"/>
      <c r="GKP97" s="311"/>
      <c r="GKQ97" s="311"/>
      <c r="GKR97" s="311"/>
      <c r="GKS97" s="311"/>
      <c r="GKT97" s="311"/>
      <c r="GKU97" s="311"/>
      <c r="GKV97" s="311"/>
      <c r="GKW97" s="311"/>
      <c r="GKX97" s="311"/>
      <c r="GKY97" s="311"/>
      <c r="GKZ97" s="311"/>
      <c r="GLA97" s="311"/>
      <c r="GLB97" s="311"/>
      <c r="GLC97" s="311"/>
      <c r="GLD97" s="311"/>
      <c r="GLE97" s="311"/>
      <c r="GLF97" s="311"/>
      <c r="GLG97" s="311"/>
      <c r="GLH97" s="311"/>
      <c r="GLI97" s="311"/>
      <c r="GLJ97" s="311"/>
      <c r="GLK97" s="311"/>
      <c r="GLL97" s="311"/>
      <c r="GLM97" s="311"/>
      <c r="GLN97" s="311"/>
      <c r="GLO97" s="311"/>
      <c r="GLP97" s="311"/>
      <c r="GLQ97" s="311"/>
      <c r="GLR97" s="311"/>
      <c r="GLS97" s="311"/>
      <c r="GLT97" s="311"/>
      <c r="GLU97" s="311"/>
      <c r="GLV97" s="311"/>
      <c r="GLW97" s="311"/>
      <c r="GLX97" s="311"/>
      <c r="GLY97" s="311"/>
      <c r="GLZ97" s="311"/>
      <c r="GMA97" s="311"/>
      <c r="GMB97" s="311"/>
      <c r="GMC97" s="311"/>
      <c r="GMD97" s="311"/>
      <c r="GME97" s="311"/>
      <c r="GMF97" s="311"/>
      <c r="GMG97" s="311"/>
      <c r="GMH97" s="311"/>
      <c r="GMI97" s="311"/>
      <c r="GMJ97" s="311"/>
      <c r="GMK97" s="311"/>
      <c r="GML97" s="311"/>
      <c r="GMM97" s="311"/>
      <c r="GMN97" s="311"/>
      <c r="GMO97" s="311"/>
      <c r="GMP97" s="311"/>
      <c r="GMQ97" s="311"/>
      <c r="GMR97" s="311"/>
      <c r="GMS97" s="311"/>
      <c r="GMT97" s="311"/>
      <c r="GMU97" s="311"/>
      <c r="GMV97" s="311"/>
      <c r="GMW97" s="311"/>
      <c r="GMX97" s="311"/>
      <c r="GMY97" s="311"/>
      <c r="GMZ97" s="311"/>
      <c r="GNA97" s="311"/>
      <c r="GNB97" s="311"/>
      <c r="GNC97" s="311"/>
      <c r="GND97" s="311"/>
      <c r="GNE97" s="311"/>
      <c r="GNF97" s="311"/>
      <c r="GNG97" s="311"/>
      <c r="GNH97" s="311"/>
      <c r="GNI97" s="311"/>
      <c r="GNJ97" s="311"/>
      <c r="GNK97" s="311"/>
      <c r="GNL97" s="311"/>
      <c r="GNM97" s="311"/>
      <c r="GNN97" s="311"/>
      <c r="GNO97" s="311"/>
      <c r="GNP97" s="311"/>
      <c r="GNQ97" s="311"/>
      <c r="GNR97" s="311"/>
      <c r="GNS97" s="311"/>
      <c r="GNT97" s="311"/>
      <c r="GNU97" s="311"/>
      <c r="GNV97" s="311"/>
      <c r="GNW97" s="311"/>
      <c r="GNX97" s="311"/>
      <c r="GNY97" s="311"/>
      <c r="GNZ97" s="311"/>
      <c r="GOA97" s="311"/>
      <c r="GOB97" s="311"/>
      <c r="GOC97" s="311"/>
      <c r="GOD97" s="311"/>
      <c r="GOE97" s="311"/>
      <c r="GOF97" s="311"/>
      <c r="GOG97" s="311"/>
      <c r="GOH97" s="311"/>
      <c r="GOI97" s="311"/>
      <c r="GOJ97" s="311"/>
      <c r="GOK97" s="311"/>
      <c r="GOL97" s="311"/>
      <c r="GOM97" s="311"/>
      <c r="GON97" s="311"/>
      <c r="GOO97" s="311"/>
      <c r="GOP97" s="311"/>
      <c r="GOQ97" s="311"/>
      <c r="GOR97" s="311"/>
      <c r="GOS97" s="311"/>
      <c r="GOT97" s="311"/>
      <c r="GOU97" s="311"/>
      <c r="GOV97" s="311"/>
      <c r="GOW97" s="311"/>
      <c r="GOX97" s="311"/>
      <c r="GOY97" s="311"/>
      <c r="GOZ97" s="311"/>
      <c r="GPA97" s="311"/>
      <c r="GPB97" s="311"/>
      <c r="GPC97" s="311"/>
      <c r="GPD97" s="311"/>
      <c r="GPE97" s="311"/>
      <c r="GPF97" s="311"/>
      <c r="GPG97" s="311"/>
      <c r="GPH97" s="311"/>
      <c r="GPI97" s="311"/>
      <c r="GPJ97" s="311"/>
      <c r="GPK97" s="311"/>
      <c r="GPL97" s="311"/>
      <c r="GPM97" s="311"/>
      <c r="GPN97" s="311"/>
      <c r="GPO97" s="311"/>
      <c r="GPP97" s="311"/>
      <c r="GPQ97" s="311"/>
      <c r="GPR97" s="311"/>
      <c r="GPS97" s="311"/>
      <c r="GPT97" s="311"/>
      <c r="GPU97" s="311"/>
      <c r="GPV97" s="311"/>
      <c r="GPW97" s="311"/>
      <c r="GPX97" s="311"/>
      <c r="GPY97" s="311"/>
      <c r="GPZ97" s="311"/>
      <c r="GQA97" s="311"/>
      <c r="GQB97" s="311"/>
      <c r="GQC97" s="311"/>
      <c r="GQD97" s="311"/>
      <c r="GQE97" s="311"/>
      <c r="GQF97" s="311"/>
      <c r="GQG97" s="311"/>
      <c r="GQH97" s="311"/>
      <c r="GQI97" s="311"/>
      <c r="GQJ97" s="311"/>
      <c r="GQK97" s="311"/>
      <c r="GQL97" s="311"/>
      <c r="GQM97" s="311"/>
      <c r="GQN97" s="311"/>
      <c r="GQO97" s="311"/>
      <c r="GQP97" s="311"/>
      <c r="GQQ97" s="311"/>
      <c r="GQR97" s="311"/>
      <c r="GQS97" s="311"/>
      <c r="GQT97" s="311"/>
      <c r="GQU97" s="311"/>
      <c r="GQV97" s="311"/>
      <c r="GQW97" s="311"/>
      <c r="GQX97" s="311"/>
      <c r="GQY97" s="311"/>
      <c r="GQZ97" s="311"/>
      <c r="GRA97" s="311"/>
      <c r="GRB97" s="311"/>
      <c r="GRC97" s="311"/>
      <c r="GRD97" s="311"/>
      <c r="GRE97" s="311"/>
      <c r="GRF97" s="311"/>
      <c r="GRG97" s="311"/>
      <c r="GRH97" s="311"/>
      <c r="GRI97" s="311"/>
      <c r="GRJ97" s="311"/>
      <c r="GRK97" s="311"/>
      <c r="GRL97" s="311"/>
      <c r="GRM97" s="311"/>
      <c r="GRN97" s="311"/>
      <c r="GRO97" s="311"/>
      <c r="GRP97" s="311"/>
      <c r="GRQ97" s="311"/>
      <c r="GRR97" s="311"/>
      <c r="GRS97" s="311"/>
      <c r="GRT97" s="311"/>
      <c r="GRU97" s="311"/>
      <c r="GRV97" s="311"/>
      <c r="GRW97" s="311"/>
      <c r="GRX97" s="311"/>
      <c r="GRY97" s="311"/>
      <c r="GRZ97" s="311"/>
      <c r="GSA97" s="311"/>
      <c r="GSB97" s="311"/>
      <c r="GSC97" s="311"/>
      <c r="GSD97" s="311"/>
      <c r="GSE97" s="311"/>
      <c r="GSF97" s="311"/>
      <c r="GSG97" s="311"/>
      <c r="GSH97" s="311"/>
      <c r="GSI97" s="311"/>
      <c r="GSJ97" s="311"/>
      <c r="GSK97" s="311"/>
      <c r="GSL97" s="311"/>
      <c r="GSM97" s="311"/>
      <c r="GSN97" s="311"/>
      <c r="GSO97" s="311"/>
      <c r="GSP97" s="311"/>
      <c r="GSQ97" s="311"/>
      <c r="GSR97" s="311"/>
      <c r="GSS97" s="311"/>
      <c r="GST97" s="311"/>
      <c r="GSU97" s="311"/>
      <c r="GSV97" s="311"/>
      <c r="GSW97" s="311"/>
      <c r="GSX97" s="311"/>
      <c r="GSY97" s="311"/>
      <c r="GSZ97" s="311"/>
      <c r="GTA97" s="311"/>
      <c r="GTB97" s="311"/>
      <c r="GTC97" s="311"/>
      <c r="GTD97" s="311"/>
      <c r="GTE97" s="311"/>
      <c r="GTF97" s="311"/>
      <c r="GTG97" s="311"/>
      <c r="GTH97" s="311"/>
      <c r="GTI97" s="311"/>
      <c r="GTJ97" s="311"/>
      <c r="GTK97" s="311"/>
      <c r="GTL97" s="311"/>
      <c r="GTM97" s="311"/>
      <c r="GTN97" s="311"/>
      <c r="GTO97" s="311"/>
      <c r="GTP97" s="311"/>
      <c r="GTQ97" s="311"/>
      <c r="GTR97" s="311"/>
      <c r="GTS97" s="311"/>
      <c r="GTT97" s="311"/>
      <c r="GTU97" s="311"/>
      <c r="GTV97" s="311"/>
      <c r="GTW97" s="311"/>
      <c r="GTX97" s="311"/>
      <c r="GTY97" s="311"/>
      <c r="GTZ97" s="311"/>
      <c r="GUA97" s="311"/>
      <c r="GUB97" s="311"/>
      <c r="GUC97" s="311"/>
      <c r="GUD97" s="311"/>
      <c r="GUE97" s="311"/>
      <c r="GUF97" s="311"/>
      <c r="GUG97" s="311"/>
      <c r="GUH97" s="311"/>
      <c r="GUI97" s="311"/>
      <c r="GUJ97" s="311"/>
      <c r="GUK97" s="311"/>
      <c r="GUL97" s="311"/>
      <c r="GUM97" s="311"/>
      <c r="GUN97" s="311"/>
      <c r="GUO97" s="311"/>
      <c r="GUP97" s="311"/>
      <c r="GUQ97" s="311"/>
      <c r="GUR97" s="311"/>
      <c r="GUS97" s="311"/>
      <c r="GUT97" s="311"/>
      <c r="GUU97" s="311"/>
      <c r="GUV97" s="311"/>
      <c r="GUW97" s="311"/>
      <c r="GUX97" s="311"/>
      <c r="GUY97" s="311"/>
      <c r="GUZ97" s="311"/>
      <c r="GVA97" s="311"/>
      <c r="GVB97" s="311"/>
      <c r="GVC97" s="311"/>
      <c r="GVD97" s="311"/>
      <c r="GVE97" s="311"/>
      <c r="GVF97" s="311"/>
      <c r="GVG97" s="311"/>
      <c r="GVH97" s="311"/>
      <c r="GVI97" s="311"/>
      <c r="GVJ97" s="311"/>
      <c r="GVK97" s="311"/>
      <c r="GVL97" s="311"/>
      <c r="GVM97" s="311"/>
      <c r="GVN97" s="311"/>
      <c r="GVO97" s="311"/>
      <c r="GVP97" s="311"/>
      <c r="GVQ97" s="311"/>
      <c r="GVR97" s="311"/>
      <c r="GVS97" s="311"/>
      <c r="GVT97" s="311"/>
      <c r="GVU97" s="311"/>
      <c r="GVV97" s="311"/>
      <c r="GVW97" s="311"/>
      <c r="GVX97" s="311"/>
      <c r="GVY97" s="311"/>
      <c r="GVZ97" s="311"/>
      <c r="GWA97" s="311"/>
      <c r="GWB97" s="311"/>
      <c r="GWC97" s="311"/>
      <c r="GWD97" s="311"/>
      <c r="GWE97" s="311"/>
      <c r="GWF97" s="311"/>
      <c r="GWG97" s="311"/>
      <c r="GWH97" s="311"/>
      <c r="GWI97" s="311"/>
      <c r="GWJ97" s="311"/>
      <c r="GWK97" s="311"/>
      <c r="GWL97" s="311"/>
      <c r="GWM97" s="311"/>
      <c r="GWN97" s="311"/>
      <c r="GWO97" s="311"/>
      <c r="GWP97" s="311"/>
      <c r="GWQ97" s="311"/>
      <c r="GWR97" s="311"/>
      <c r="GWS97" s="311"/>
      <c r="GWT97" s="311"/>
      <c r="GWU97" s="311"/>
      <c r="GWV97" s="311"/>
      <c r="GWW97" s="311"/>
      <c r="GWX97" s="311"/>
      <c r="GWY97" s="311"/>
      <c r="GWZ97" s="311"/>
      <c r="GXA97" s="311"/>
      <c r="GXB97" s="311"/>
      <c r="GXC97" s="311"/>
      <c r="GXD97" s="311"/>
      <c r="GXE97" s="311"/>
      <c r="GXF97" s="311"/>
      <c r="GXG97" s="311"/>
      <c r="GXH97" s="311"/>
      <c r="GXI97" s="311"/>
      <c r="GXJ97" s="311"/>
      <c r="GXK97" s="311"/>
      <c r="GXL97" s="311"/>
      <c r="GXM97" s="311"/>
      <c r="GXN97" s="311"/>
      <c r="GXO97" s="311"/>
      <c r="GXP97" s="311"/>
      <c r="GXQ97" s="311"/>
      <c r="GXR97" s="311"/>
      <c r="GXS97" s="311"/>
      <c r="GXT97" s="311"/>
      <c r="GXU97" s="311"/>
      <c r="GXV97" s="311"/>
      <c r="GXW97" s="311"/>
      <c r="GXX97" s="311"/>
      <c r="GXY97" s="311"/>
      <c r="GXZ97" s="311"/>
      <c r="GYA97" s="311"/>
      <c r="GYB97" s="311"/>
      <c r="GYC97" s="311"/>
      <c r="GYD97" s="311"/>
      <c r="GYE97" s="311"/>
      <c r="GYF97" s="311"/>
      <c r="GYG97" s="311"/>
      <c r="GYH97" s="311"/>
      <c r="GYI97" s="311"/>
      <c r="GYJ97" s="311"/>
      <c r="GYK97" s="311"/>
      <c r="GYL97" s="311"/>
      <c r="GYM97" s="311"/>
      <c r="GYN97" s="311"/>
      <c r="GYO97" s="311"/>
      <c r="GYP97" s="311"/>
      <c r="GYQ97" s="311"/>
      <c r="GYR97" s="311"/>
      <c r="GYS97" s="311"/>
      <c r="GYT97" s="311"/>
      <c r="GYU97" s="311"/>
      <c r="GYV97" s="311"/>
      <c r="GYW97" s="311"/>
      <c r="GYX97" s="311"/>
      <c r="GYY97" s="311"/>
      <c r="GYZ97" s="311"/>
      <c r="GZA97" s="311"/>
      <c r="GZB97" s="311"/>
      <c r="GZC97" s="311"/>
      <c r="GZD97" s="311"/>
      <c r="GZE97" s="311"/>
      <c r="GZF97" s="311"/>
      <c r="GZG97" s="311"/>
      <c r="GZH97" s="311"/>
      <c r="GZI97" s="311"/>
      <c r="GZJ97" s="311"/>
      <c r="GZK97" s="311"/>
      <c r="GZL97" s="311"/>
      <c r="GZM97" s="311"/>
      <c r="GZN97" s="311"/>
      <c r="GZO97" s="311"/>
      <c r="GZP97" s="311"/>
      <c r="GZQ97" s="311"/>
      <c r="GZR97" s="311"/>
      <c r="GZS97" s="311"/>
      <c r="GZT97" s="311"/>
      <c r="GZU97" s="311"/>
      <c r="GZV97" s="311"/>
      <c r="GZW97" s="311"/>
      <c r="GZX97" s="311"/>
      <c r="GZY97" s="311"/>
      <c r="GZZ97" s="311"/>
      <c r="HAA97" s="311"/>
      <c r="HAB97" s="311"/>
      <c r="HAC97" s="311"/>
      <c r="HAD97" s="311"/>
      <c r="HAE97" s="311"/>
      <c r="HAF97" s="311"/>
      <c r="HAG97" s="311"/>
      <c r="HAH97" s="311"/>
      <c r="HAI97" s="311"/>
      <c r="HAJ97" s="311"/>
      <c r="HAK97" s="311"/>
      <c r="HAL97" s="311"/>
      <c r="HAM97" s="311"/>
      <c r="HAN97" s="311"/>
      <c r="HAO97" s="311"/>
      <c r="HAP97" s="311"/>
      <c r="HAQ97" s="311"/>
      <c r="HAR97" s="311"/>
      <c r="HAS97" s="311"/>
      <c r="HAT97" s="311"/>
      <c r="HAU97" s="311"/>
      <c r="HAV97" s="311"/>
      <c r="HAW97" s="311"/>
      <c r="HAX97" s="311"/>
      <c r="HAY97" s="311"/>
      <c r="HAZ97" s="311"/>
      <c r="HBA97" s="311"/>
      <c r="HBB97" s="311"/>
      <c r="HBC97" s="311"/>
      <c r="HBD97" s="311"/>
      <c r="HBE97" s="311"/>
      <c r="HBF97" s="311"/>
      <c r="HBG97" s="311"/>
      <c r="HBH97" s="311"/>
      <c r="HBI97" s="311"/>
      <c r="HBJ97" s="311"/>
      <c r="HBK97" s="311"/>
      <c r="HBL97" s="311"/>
      <c r="HBM97" s="311"/>
      <c r="HBN97" s="311"/>
      <c r="HBO97" s="311"/>
      <c r="HBP97" s="311"/>
      <c r="HBQ97" s="311"/>
      <c r="HBR97" s="311"/>
      <c r="HBS97" s="311"/>
      <c r="HBT97" s="311"/>
      <c r="HBU97" s="311"/>
      <c r="HBV97" s="311"/>
      <c r="HBW97" s="311"/>
      <c r="HBX97" s="311"/>
      <c r="HBY97" s="311"/>
      <c r="HBZ97" s="311"/>
      <c r="HCA97" s="311"/>
      <c r="HCB97" s="311"/>
      <c r="HCC97" s="311"/>
      <c r="HCD97" s="311"/>
      <c r="HCE97" s="311"/>
      <c r="HCF97" s="311"/>
      <c r="HCG97" s="311"/>
      <c r="HCH97" s="311"/>
      <c r="HCI97" s="311"/>
      <c r="HCJ97" s="311"/>
      <c r="HCK97" s="311"/>
      <c r="HCL97" s="311"/>
      <c r="HCM97" s="311"/>
      <c r="HCN97" s="311"/>
      <c r="HCO97" s="311"/>
      <c r="HCP97" s="311"/>
      <c r="HCQ97" s="311"/>
      <c r="HCR97" s="311"/>
      <c r="HCS97" s="311"/>
      <c r="HCT97" s="311"/>
      <c r="HCU97" s="311"/>
      <c r="HCV97" s="311"/>
      <c r="HCW97" s="311"/>
      <c r="HCX97" s="311"/>
      <c r="HCY97" s="311"/>
      <c r="HCZ97" s="311"/>
      <c r="HDA97" s="311"/>
      <c r="HDB97" s="311"/>
      <c r="HDC97" s="311"/>
      <c r="HDD97" s="311"/>
      <c r="HDE97" s="311"/>
      <c r="HDF97" s="311"/>
      <c r="HDG97" s="311"/>
      <c r="HDH97" s="311"/>
      <c r="HDI97" s="311"/>
      <c r="HDJ97" s="311"/>
      <c r="HDK97" s="311"/>
      <c r="HDL97" s="311"/>
      <c r="HDM97" s="311"/>
      <c r="HDN97" s="311"/>
      <c r="HDO97" s="311"/>
      <c r="HDP97" s="311"/>
      <c r="HDQ97" s="311"/>
      <c r="HDR97" s="311"/>
      <c r="HDS97" s="311"/>
      <c r="HDT97" s="311"/>
      <c r="HDU97" s="311"/>
      <c r="HDV97" s="311"/>
      <c r="HDW97" s="311"/>
      <c r="HDX97" s="311"/>
      <c r="HDY97" s="311"/>
      <c r="HDZ97" s="311"/>
      <c r="HEA97" s="311"/>
      <c r="HEB97" s="311"/>
      <c r="HEC97" s="311"/>
      <c r="HED97" s="311"/>
      <c r="HEE97" s="311"/>
      <c r="HEF97" s="311"/>
      <c r="HEG97" s="311"/>
      <c r="HEH97" s="311"/>
      <c r="HEI97" s="311"/>
      <c r="HEJ97" s="311"/>
      <c r="HEK97" s="311"/>
      <c r="HEL97" s="311"/>
      <c r="HEM97" s="311"/>
      <c r="HEN97" s="311"/>
      <c r="HEO97" s="311"/>
      <c r="HEP97" s="311"/>
      <c r="HEQ97" s="311"/>
      <c r="HER97" s="311"/>
      <c r="HES97" s="311"/>
      <c r="HET97" s="311"/>
      <c r="HEU97" s="311"/>
      <c r="HEV97" s="311"/>
      <c r="HEW97" s="311"/>
      <c r="HEX97" s="311"/>
      <c r="HEY97" s="311"/>
      <c r="HEZ97" s="311"/>
      <c r="HFA97" s="311"/>
      <c r="HFB97" s="311"/>
      <c r="HFC97" s="311"/>
      <c r="HFD97" s="311"/>
      <c r="HFE97" s="311"/>
      <c r="HFF97" s="311"/>
      <c r="HFG97" s="311"/>
      <c r="HFH97" s="311"/>
      <c r="HFI97" s="311"/>
      <c r="HFJ97" s="311"/>
      <c r="HFK97" s="311"/>
      <c r="HFL97" s="311"/>
      <c r="HFM97" s="311"/>
      <c r="HFN97" s="311"/>
      <c r="HFO97" s="311"/>
      <c r="HFP97" s="311"/>
      <c r="HFQ97" s="311"/>
      <c r="HFR97" s="311"/>
      <c r="HFS97" s="311"/>
      <c r="HFT97" s="311"/>
      <c r="HFU97" s="311"/>
      <c r="HFV97" s="311"/>
      <c r="HFW97" s="311"/>
      <c r="HFX97" s="311"/>
      <c r="HFY97" s="311"/>
      <c r="HFZ97" s="311"/>
      <c r="HGA97" s="311"/>
      <c r="HGB97" s="311"/>
      <c r="HGC97" s="311"/>
      <c r="HGD97" s="311"/>
      <c r="HGE97" s="311"/>
      <c r="HGF97" s="311"/>
      <c r="HGG97" s="311"/>
      <c r="HGH97" s="311"/>
      <c r="HGI97" s="311"/>
      <c r="HGJ97" s="311"/>
      <c r="HGK97" s="311"/>
      <c r="HGL97" s="311"/>
      <c r="HGM97" s="311"/>
      <c r="HGN97" s="311"/>
      <c r="HGO97" s="311"/>
      <c r="HGP97" s="311"/>
      <c r="HGQ97" s="311"/>
      <c r="HGR97" s="311"/>
      <c r="HGS97" s="311"/>
      <c r="HGT97" s="311"/>
      <c r="HGU97" s="311"/>
      <c r="HGV97" s="311"/>
      <c r="HGW97" s="311"/>
      <c r="HGX97" s="311"/>
      <c r="HGY97" s="311"/>
      <c r="HGZ97" s="311"/>
      <c r="HHA97" s="311"/>
      <c r="HHB97" s="311"/>
      <c r="HHC97" s="311"/>
      <c r="HHD97" s="311"/>
      <c r="HHE97" s="311"/>
      <c r="HHF97" s="311"/>
      <c r="HHG97" s="311"/>
      <c r="HHH97" s="311"/>
      <c r="HHI97" s="311"/>
      <c r="HHJ97" s="311"/>
      <c r="HHK97" s="311"/>
      <c r="HHL97" s="311"/>
      <c r="HHM97" s="311"/>
      <c r="HHN97" s="311"/>
      <c r="HHO97" s="311"/>
      <c r="HHP97" s="311"/>
      <c r="HHQ97" s="311"/>
      <c r="HHR97" s="311"/>
      <c r="HHS97" s="311"/>
      <c r="HHT97" s="311"/>
      <c r="HHU97" s="311"/>
      <c r="HHV97" s="311"/>
      <c r="HHW97" s="311"/>
      <c r="HHX97" s="311"/>
      <c r="HHY97" s="311"/>
      <c r="HHZ97" s="311"/>
      <c r="HIA97" s="311"/>
      <c r="HIB97" s="311"/>
      <c r="HIC97" s="311"/>
      <c r="HID97" s="311"/>
      <c r="HIE97" s="311"/>
      <c r="HIF97" s="311"/>
      <c r="HIG97" s="311"/>
      <c r="HIH97" s="311"/>
      <c r="HII97" s="311"/>
      <c r="HIJ97" s="311"/>
      <c r="HIK97" s="311"/>
      <c r="HIL97" s="311"/>
      <c r="HIM97" s="311"/>
      <c r="HIN97" s="311"/>
      <c r="HIO97" s="311"/>
      <c r="HIP97" s="311"/>
      <c r="HIQ97" s="311"/>
      <c r="HIR97" s="311"/>
      <c r="HIS97" s="311"/>
      <c r="HIT97" s="311"/>
      <c r="HIU97" s="311"/>
      <c r="HIV97" s="311"/>
      <c r="HIW97" s="311"/>
      <c r="HIX97" s="311"/>
      <c r="HIY97" s="311"/>
      <c r="HIZ97" s="311"/>
      <c r="HJA97" s="311"/>
      <c r="HJB97" s="311"/>
      <c r="HJC97" s="311"/>
      <c r="HJD97" s="311"/>
      <c r="HJE97" s="311"/>
      <c r="HJF97" s="311"/>
      <c r="HJG97" s="311"/>
      <c r="HJH97" s="311"/>
      <c r="HJI97" s="311"/>
      <c r="HJJ97" s="311"/>
      <c r="HJK97" s="311"/>
      <c r="HJL97" s="311"/>
      <c r="HJM97" s="311"/>
      <c r="HJN97" s="311"/>
      <c r="HJO97" s="311"/>
      <c r="HJP97" s="311"/>
      <c r="HJQ97" s="311"/>
      <c r="HJR97" s="311"/>
      <c r="HJS97" s="311"/>
      <c r="HJT97" s="311"/>
      <c r="HJU97" s="311"/>
      <c r="HJV97" s="311"/>
      <c r="HJW97" s="311"/>
      <c r="HJX97" s="311"/>
      <c r="HJY97" s="311"/>
      <c r="HJZ97" s="311"/>
      <c r="HKA97" s="311"/>
      <c r="HKB97" s="311"/>
      <c r="HKC97" s="311"/>
      <c r="HKD97" s="311"/>
      <c r="HKE97" s="311"/>
      <c r="HKF97" s="311"/>
      <c r="HKG97" s="311"/>
      <c r="HKH97" s="311"/>
      <c r="HKI97" s="311"/>
      <c r="HKJ97" s="311"/>
      <c r="HKK97" s="311"/>
      <c r="HKL97" s="311"/>
      <c r="HKM97" s="311"/>
      <c r="HKN97" s="311"/>
      <c r="HKO97" s="311"/>
      <c r="HKP97" s="311"/>
      <c r="HKQ97" s="311"/>
      <c r="HKR97" s="311"/>
      <c r="HKS97" s="311"/>
      <c r="HKT97" s="311"/>
      <c r="HKU97" s="311"/>
      <c r="HKV97" s="311"/>
      <c r="HKW97" s="311"/>
      <c r="HKX97" s="311"/>
      <c r="HKY97" s="311"/>
      <c r="HKZ97" s="311"/>
      <c r="HLA97" s="311"/>
      <c r="HLB97" s="311"/>
      <c r="HLC97" s="311"/>
      <c r="HLD97" s="311"/>
      <c r="HLE97" s="311"/>
      <c r="HLF97" s="311"/>
      <c r="HLG97" s="311"/>
      <c r="HLH97" s="311"/>
      <c r="HLI97" s="311"/>
      <c r="HLJ97" s="311"/>
      <c r="HLK97" s="311"/>
      <c r="HLL97" s="311"/>
      <c r="HLM97" s="311"/>
      <c r="HLN97" s="311"/>
      <c r="HLO97" s="311"/>
      <c r="HLP97" s="311"/>
      <c r="HLQ97" s="311"/>
      <c r="HLR97" s="311"/>
      <c r="HLS97" s="311"/>
      <c r="HLT97" s="311"/>
      <c r="HLU97" s="311"/>
      <c r="HLV97" s="311"/>
      <c r="HLW97" s="311"/>
      <c r="HLX97" s="311"/>
      <c r="HLY97" s="311"/>
      <c r="HLZ97" s="311"/>
      <c r="HMA97" s="311"/>
      <c r="HMB97" s="311"/>
      <c r="HMC97" s="311"/>
      <c r="HMD97" s="311"/>
      <c r="HME97" s="311"/>
      <c r="HMF97" s="311"/>
      <c r="HMG97" s="311"/>
      <c r="HMH97" s="311"/>
      <c r="HMI97" s="311"/>
      <c r="HMJ97" s="311"/>
      <c r="HMK97" s="311"/>
      <c r="HML97" s="311"/>
      <c r="HMM97" s="311"/>
      <c r="HMN97" s="311"/>
      <c r="HMO97" s="311"/>
      <c r="HMP97" s="311"/>
      <c r="HMQ97" s="311"/>
      <c r="HMR97" s="311"/>
      <c r="HMS97" s="311"/>
      <c r="HMT97" s="311"/>
      <c r="HMU97" s="311"/>
      <c r="HMV97" s="311"/>
      <c r="HMW97" s="311"/>
      <c r="HMX97" s="311"/>
      <c r="HMY97" s="311"/>
      <c r="HMZ97" s="311"/>
      <c r="HNA97" s="311"/>
      <c r="HNB97" s="311"/>
      <c r="HNC97" s="311"/>
      <c r="HND97" s="311"/>
      <c r="HNE97" s="311"/>
      <c r="HNF97" s="311"/>
      <c r="HNG97" s="311"/>
      <c r="HNH97" s="311"/>
      <c r="HNI97" s="311"/>
      <c r="HNJ97" s="311"/>
      <c r="HNK97" s="311"/>
      <c r="HNL97" s="311"/>
      <c r="HNM97" s="311"/>
      <c r="HNN97" s="311"/>
      <c r="HNO97" s="311"/>
      <c r="HNP97" s="311"/>
      <c r="HNQ97" s="311"/>
      <c r="HNR97" s="311"/>
      <c r="HNS97" s="311"/>
      <c r="HNT97" s="311"/>
      <c r="HNU97" s="311"/>
      <c r="HNV97" s="311"/>
      <c r="HNW97" s="311"/>
      <c r="HNX97" s="311"/>
      <c r="HNY97" s="311"/>
      <c r="HNZ97" s="311"/>
      <c r="HOA97" s="311"/>
      <c r="HOB97" s="311"/>
      <c r="HOC97" s="311"/>
      <c r="HOD97" s="311"/>
      <c r="HOE97" s="311"/>
      <c r="HOF97" s="311"/>
      <c r="HOG97" s="311"/>
      <c r="HOH97" s="311"/>
      <c r="HOI97" s="311"/>
      <c r="HOJ97" s="311"/>
      <c r="HOK97" s="311"/>
      <c r="HOL97" s="311"/>
      <c r="HOM97" s="311"/>
      <c r="HON97" s="311"/>
      <c r="HOO97" s="311"/>
      <c r="HOP97" s="311"/>
      <c r="HOQ97" s="311"/>
      <c r="HOR97" s="311"/>
      <c r="HOS97" s="311"/>
      <c r="HOT97" s="311"/>
      <c r="HOU97" s="311"/>
      <c r="HOV97" s="311"/>
      <c r="HOW97" s="311"/>
      <c r="HOX97" s="311"/>
      <c r="HOY97" s="311"/>
      <c r="HOZ97" s="311"/>
      <c r="HPA97" s="311"/>
      <c r="HPB97" s="311"/>
      <c r="HPC97" s="311"/>
      <c r="HPD97" s="311"/>
      <c r="HPE97" s="311"/>
      <c r="HPF97" s="311"/>
      <c r="HPG97" s="311"/>
      <c r="HPH97" s="311"/>
      <c r="HPI97" s="311"/>
      <c r="HPJ97" s="311"/>
      <c r="HPK97" s="311"/>
      <c r="HPL97" s="311"/>
      <c r="HPM97" s="311"/>
      <c r="HPN97" s="311"/>
      <c r="HPO97" s="311"/>
      <c r="HPP97" s="311"/>
      <c r="HPQ97" s="311"/>
      <c r="HPR97" s="311"/>
      <c r="HPS97" s="311"/>
      <c r="HPT97" s="311"/>
      <c r="HPU97" s="311"/>
      <c r="HPV97" s="311"/>
      <c r="HPW97" s="311"/>
      <c r="HPX97" s="311"/>
      <c r="HPY97" s="311"/>
      <c r="HPZ97" s="311"/>
      <c r="HQA97" s="311"/>
      <c r="HQB97" s="311"/>
      <c r="HQC97" s="311"/>
      <c r="HQD97" s="311"/>
      <c r="HQE97" s="311"/>
      <c r="HQF97" s="311"/>
      <c r="HQG97" s="311"/>
      <c r="HQH97" s="311"/>
      <c r="HQI97" s="311"/>
      <c r="HQJ97" s="311"/>
      <c r="HQK97" s="311"/>
      <c r="HQL97" s="311"/>
      <c r="HQM97" s="311"/>
      <c r="HQN97" s="311"/>
      <c r="HQO97" s="311"/>
      <c r="HQP97" s="311"/>
      <c r="HQQ97" s="311"/>
      <c r="HQR97" s="311"/>
      <c r="HQS97" s="311"/>
      <c r="HQT97" s="311"/>
      <c r="HQU97" s="311"/>
      <c r="HQV97" s="311"/>
      <c r="HQW97" s="311"/>
      <c r="HQX97" s="311"/>
      <c r="HQY97" s="311"/>
      <c r="HQZ97" s="311"/>
      <c r="HRA97" s="311"/>
      <c r="HRB97" s="311"/>
      <c r="HRC97" s="311"/>
      <c r="HRD97" s="311"/>
      <c r="HRE97" s="311"/>
      <c r="HRF97" s="311"/>
      <c r="HRG97" s="311"/>
      <c r="HRH97" s="311"/>
      <c r="HRI97" s="311"/>
      <c r="HRJ97" s="311"/>
      <c r="HRK97" s="311"/>
      <c r="HRL97" s="311"/>
      <c r="HRM97" s="311"/>
      <c r="HRN97" s="311"/>
      <c r="HRO97" s="311"/>
      <c r="HRP97" s="311"/>
      <c r="HRQ97" s="311"/>
      <c r="HRR97" s="311"/>
      <c r="HRS97" s="311"/>
      <c r="HRT97" s="311"/>
      <c r="HRU97" s="311"/>
      <c r="HRV97" s="311"/>
      <c r="HRW97" s="311"/>
      <c r="HRX97" s="311"/>
      <c r="HRY97" s="311"/>
      <c r="HRZ97" s="311"/>
      <c r="HSA97" s="311"/>
      <c r="HSB97" s="311"/>
      <c r="HSC97" s="311"/>
      <c r="HSD97" s="311"/>
      <c r="HSE97" s="311"/>
      <c r="HSF97" s="311"/>
      <c r="HSG97" s="311"/>
      <c r="HSH97" s="311"/>
      <c r="HSI97" s="311"/>
      <c r="HSJ97" s="311"/>
      <c r="HSK97" s="311"/>
      <c r="HSL97" s="311"/>
      <c r="HSM97" s="311"/>
      <c r="HSN97" s="311"/>
      <c r="HSO97" s="311"/>
      <c r="HSP97" s="311"/>
      <c r="HSQ97" s="311"/>
      <c r="HSR97" s="311"/>
      <c r="HSS97" s="311"/>
      <c r="HST97" s="311"/>
      <c r="HSU97" s="311"/>
      <c r="HSV97" s="311"/>
      <c r="HSW97" s="311"/>
      <c r="HSX97" s="311"/>
      <c r="HSY97" s="311"/>
      <c r="HSZ97" s="311"/>
      <c r="HTA97" s="311"/>
      <c r="HTB97" s="311"/>
      <c r="HTC97" s="311"/>
      <c r="HTD97" s="311"/>
      <c r="HTE97" s="311"/>
      <c r="HTF97" s="311"/>
      <c r="HTG97" s="311"/>
      <c r="HTH97" s="311"/>
      <c r="HTI97" s="311"/>
      <c r="HTJ97" s="311"/>
      <c r="HTK97" s="311"/>
      <c r="HTL97" s="311"/>
      <c r="HTM97" s="311"/>
      <c r="HTN97" s="311"/>
      <c r="HTO97" s="311"/>
      <c r="HTP97" s="311"/>
      <c r="HTQ97" s="311"/>
      <c r="HTR97" s="311"/>
      <c r="HTS97" s="311"/>
      <c r="HTT97" s="311"/>
      <c r="HTU97" s="311"/>
      <c r="HTV97" s="311"/>
      <c r="HTW97" s="311"/>
      <c r="HTX97" s="311"/>
      <c r="HTY97" s="311"/>
      <c r="HTZ97" s="311"/>
      <c r="HUA97" s="311"/>
      <c r="HUB97" s="311"/>
      <c r="HUC97" s="311"/>
      <c r="HUD97" s="311"/>
      <c r="HUE97" s="311"/>
      <c r="HUF97" s="311"/>
      <c r="HUG97" s="311"/>
      <c r="HUH97" s="311"/>
      <c r="HUI97" s="311"/>
      <c r="HUJ97" s="311"/>
      <c r="HUK97" s="311"/>
      <c r="HUL97" s="311"/>
      <c r="HUM97" s="311"/>
      <c r="HUN97" s="311"/>
      <c r="HUO97" s="311"/>
      <c r="HUP97" s="311"/>
      <c r="HUQ97" s="311"/>
      <c r="HUR97" s="311"/>
      <c r="HUS97" s="311"/>
      <c r="HUT97" s="311"/>
      <c r="HUU97" s="311"/>
      <c r="HUV97" s="311"/>
      <c r="HUW97" s="311"/>
      <c r="HUX97" s="311"/>
      <c r="HUY97" s="311"/>
      <c r="HUZ97" s="311"/>
      <c r="HVA97" s="311"/>
      <c r="HVB97" s="311"/>
      <c r="HVC97" s="311"/>
      <c r="HVD97" s="311"/>
      <c r="HVE97" s="311"/>
      <c r="HVF97" s="311"/>
      <c r="HVG97" s="311"/>
      <c r="HVH97" s="311"/>
      <c r="HVI97" s="311"/>
      <c r="HVJ97" s="311"/>
      <c r="HVK97" s="311"/>
      <c r="HVL97" s="311"/>
      <c r="HVM97" s="311"/>
      <c r="HVN97" s="311"/>
      <c r="HVO97" s="311"/>
      <c r="HVP97" s="311"/>
      <c r="HVQ97" s="311"/>
      <c r="HVR97" s="311"/>
      <c r="HVS97" s="311"/>
      <c r="HVT97" s="311"/>
      <c r="HVU97" s="311"/>
      <c r="HVV97" s="311"/>
      <c r="HVW97" s="311"/>
      <c r="HVX97" s="311"/>
      <c r="HVY97" s="311"/>
      <c r="HVZ97" s="311"/>
      <c r="HWA97" s="311"/>
      <c r="HWB97" s="311"/>
      <c r="HWC97" s="311"/>
      <c r="HWD97" s="311"/>
      <c r="HWE97" s="311"/>
      <c r="HWF97" s="311"/>
      <c r="HWG97" s="311"/>
      <c r="HWH97" s="311"/>
      <c r="HWI97" s="311"/>
      <c r="HWJ97" s="311"/>
      <c r="HWK97" s="311"/>
      <c r="HWL97" s="311"/>
      <c r="HWM97" s="311"/>
      <c r="HWN97" s="311"/>
      <c r="HWO97" s="311"/>
      <c r="HWP97" s="311"/>
      <c r="HWQ97" s="311"/>
      <c r="HWR97" s="311"/>
      <c r="HWS97" s="311"/>
      <c r="HWT97" s="311"/>
      <c r="HWU97" s="311"/>
      <c r="HWV97" s="311"/>
      <c r="HWW97" s="311"/>
      <c r="HWX97" s="311"/>
      <c r="HWY97" s="311"/>
      <c r="HWZ97" s="311"/>
      <c r="HXA97" s="311"/>
      <c r="HXB97" s="311"/>
      <c r="HXC97" s="311"/>
      <c r="HXD97" s="311"/>
      <c r="HXE97" s="311"/>
      <c r="HXF97" s="311"/>
      <c r="HXG97" s="311"/>
      <c r="HXH97" s="311"/>
      <c r="HXI97" s="311"/>
      <c r="HXJ97" s="311"/>
      <c r="HXK97" s="311"/>
      <c r="HXL97" s="311"/>
      <c r="HXM97" s="311"/>
      <c r="HXN97" s="311"/>
      <c r="HXO97" s="311"/>
      <c r="HXP97" s="311"/>
      <c r="HXQ97" s="311"/>
      <c r="HXR97" s="311"/>
      <c r="HXS97" s="311"/>
      <c r="HXT97" s="311"/>
      <c r="HXU97" s="311"/>
      <c r="HXV97" s="311"/>
      <c r="HXW97" s="311"/>
      <c r="HXX97" s="311"/>
      <c r="HXY97" s="311"/>
      <c r="HXZ97" s="311"/>
      <c r="HYA97" s="311"/>
      <c r="HYB97" s="311"/>
      <c r="HYC97" s="311"/>
      <c r="HYD97" s="311"/>
      <c r="HYE97" s="311"/>
      <c r="HYF97" s="311"/>
      <c r="HYG97" s="311"/>
      <c r="HYH97" s="311"/>
      <c r="HYI97" s="311"/>
      <c r="HYJ97" s="311"/>
      <c r="HYK97" s="311"/>
      <c r="HYL97" s="311"/>
      <c r="HYM97" s="311"/>
      <c r="HYN97" s="311"/>
      <c r="HYO97" s="311"/>
      <c r="HYP97" s="311"/>
      <c r="HYQ97" s="311"/>
      <c r="HYR97" s="311"/>
      <c r="HYS97" s="311"/>
      <c r="HYT97" s="311"/>
      <c r="HYU97" s="311"/>
      <c r="HYV97" s="311"/>
      <c r="HYW97" s="311"/>
      <c r="HYX97" s="311"/>
      <c r="HYY97" s="311"/>
      <c r="HYZ97" s="311"/>
      <c r="HZA97" s="311"/>
      <c r="HZB97" s="311"/>
      <c r="HZC97" s="311"/>
      <c r="HZD97" s="311"/>
      <c r="HZE97" s="311"/>
      <c r="HZF97" s="311"/>
      <c r="HZG97" s="311"/>
      <c r="HZH97" s="311"/>
      <c r="HZI97" s="311"/>
      <c r="HZJ97" s="311"/>
      <c r="HZK97" s="311"/>
      <c r="HZL97" s="311"/>
      <c r="HZM97" s="311"/>
      <c r="HZN97" s="311"/>
      <c r="HZO97" s="311"/>
      <c r="HZP97" s="311"/>
      <c r="HZQ97" s="311"/>
      <c r="HZR97" s="311"/>
      <c r="HZS97" s="311"/>
      <c r="HZT97" s="311"/>
      <c r="HZU97" s="311"/>
      <c r="HZV97" s="311"/>
      <c r="HZW97" s="311"/>
      <c r="HZX97" s="311"/>
      <c r="HZY97" s="311"/>
      <c r="HZZ97" s="311"/>
      <c r="IAA97" s="311"/>
      <c r="IAB97" s="311"/>
      <c r="IAC97" s="311"/>
      <c r="IAD97" s="311"/>
      <c r="IAE97" s="311"/>
      <c r="IAF97" s="311"/>
      <c r="IAG97" s="311"/>
      <c r="IAH97" s="311"/>
      <c r="IAI97" s="311"/>
      <c r="IAJ97" s="311"/>
      <c r="IAK97" s="311"/>
      <c r="IAL97" s="311"/>
      <c r="IAM97" s="311"/>
      <c r="IAN97" s="311"/>
      <c r="IAO97" s="311"/>
      <c r="IAP97" s="311"/>
      <c r="IAQ97" s="311"/>
      <c r="IAR97" s="311"/>
      <c r="IAS97" s="311"/>
      <c r="IAT97" s="311"/>
      <c r="IAU97" s="311"/>
      <c r="IAV97" s="311"/>
      <c r="IAW97" s="311"/>
      <c r="IAX97" s="311"/>
      <c r="IAY97" s="311"/>
      <c r="IAZ97" s="311"/>
      <c r="IBA97" s="311"/>
      <c r="IBB97" s="311"/>
      <c r="IBC97" s="311"/>
      <c r="IBD97" s="311"/>
      <c r="IBE97" s="311"/>
      <c r="IBF97" s="311"/>
      <c r="IBG97" s="311"/>
      <c r="IBH97" s="311"/>
      <c r="IBI97" s="311"/>
      <c r="IBJ97" s="311"/>
      <c r="IBK97" s="311"/>
      <c r="IBL97" s="311"/>
      <c r="IBM97" s="311"/>
      <c r="IBN97" s="311"/>
      <c r="IBO97" s="311"/>
      <c r="IBP97" s="311"/>
      <c r="IBQ97" s="311"/>
      <c r="IBR97" s="311"/>
      <c r="IBS97" s="311"/>
      <c r="IBT97" s="311"/>
      <c r="IBU97" s="311"/>
      <c r="IBV97" s="311"/>
      <c r="IBW97" s="311"/>
      <c r="IBX97" s="311"/>
      <c r="IBY97" s="311"/>
      <c r="IBZ97" s="311"/>
      <c r="ICA97" s="311"/>
      <c r="ICB97" s="311"/>
      <c r="ICC97" s="311"/>
      <c r="ICD97" s="311"/>
      <c r="ICE97" s="311"/>
      <c r="ICF97" s="311"/>
      <c r="ICG97" s="311"/>
      <c r="ICH97" s="311"/>
      <c r="ICI97" s="311"/>
      <c r="ICJ97" s="311"/>
      <c r="ICK97" s="311"/>
      <c r="ICL97" s="311"/>
      <c r="ICM97" s="311"/>
      <c r="ICN97" s="311"/>
      <c r="ICO97" s="311"/>
      <c r="ICP97" s="311"/>
      <c r="ICQ97" s="311"/>
      <c r="ICR97" s="311"/>
      <c r="ICS97" s="311"/>
      <c r="ICT97" s="311"/>
      <c r="ICU97" s="311"/>
      <c r="ICV97" s="311"/>
      <c r="ICW97" s="311"/>
      <c r="ICX97" s="311"/>
      <c r="ICY97" s="311"/>
      <c r="ICZ97" s="311"/>
      <c r="IDA97" s="311"/>
      <c r="IDB97" s="311"/>
      <c r="IDC97" s="311"/>
      <c r="IDD97" s="311"/>
      <c r="IDE97" s="311"/>
      <c r="IDF97" s="311"/>
      <c r="IDG97" s="311"/>
      <c r="IDH97" s="311"/>
      <c r="IDI97" s="311"/>
      <c r="IDJ97" s="311"/>
      <c r="IDK97" s="311"/>
      <c r="IDL97" s="311"/>
      <c r="IDM97" s="311"/>
      <c r="IDN97" s="311"/>
      <c r="IDO97" s="311"/>
      <c r="IDP97" s="311"/>
      <c r="IDQ97" s="311"/>
      <c r="IDR97" s="311"/>
      <c r="IDS97" s="311"/>
      <c r="IDT97" s="311"/>
      <c r="IDU97" s="311"/>
      <c r="IDV97" s="311"/>
      <c r="IDW97" s="311"/>
      <c r="IDX97" s="311"/>
      <c r="IDY97" s="311"/>
      <c r="IDZ97" s="311"/>
      <c r="IEA97" s="311"/>
      <c r="IEB97" s="311"/>
      <c r="IEC97" s="311"/>
      <c r="IED97" s="311"/>
      <c r="IEE97" s="311"/>
      <c r="IEF97" s="311"/>
      <c r="IEG97" s="311"/>
      <c r="IEH97" s="311"/>
      <c r="IEI97" s="311"/>
      <c r="IEJ97" s="311"/>
      <c r="IEK97" s="311"/>
      <c r="IEL97" s="311"/>
      <c r="IEM97" s="311"/>
      <c r="IEN97" s="311"/>
      <c r="IEO97" s="311"/>
      <c r="IEP97" s="311"/>
      <c r="IEQ97" s="311"/>
      <c r="IER97" s="311"/>
      <c r="IES97" s="311"/>
      <c r="IET97" s="311"/>
      <c r="IEU97" s="311"/>
      <c r="IEV97" s="311"/>
      <c r="IEW97" s="311"/>
      <c r="IEX97" s="311"/>
      <c r="IEY97" s="311"/>
      <c r="IEZ97" s="311"/>
      <c r="IFA97" s="311"/>
      <c r="IFB97" s="311"/>
      <c r="IFC97" s="311"/>
      <c r="IFD97" s="311"/>
      <c r="IFE97" s="311"/>
      <c r="IFF97" s="311"/>
      <c r="IFG97" s="311"/>
      <c r="IFH97" s="311"/>
      <c r="IFI97" s="311"/>
      <c r="IFJ97" s="311"/>
      <c r="IFK97" s="311"/>
      <c r="IFL97" s="311"/>
      <c r="IFM97" s="311"/>
      <c r="IFN97" s="311"/>
      <c r="IFO97" s="311"/>
      <c r="IFP97" s="311"/>
      <c r="IFQ97" s="311"/>
      <c r="IFR97" s="311"/>
      <c r="IFS97" s="311"/>
      <c r="IFT97" s="311"/>
      <c r="IFU97" s="311"/>
      <c r="IFV97" s="311"/>
      <c r="IFW97" s="311"/>
      <c r="IFX97" s="311"/>
      <c r="IFY97" s="311"/>
      <c r="IFZ97" s="311"/>
      <c r="IGA97" s="311"/>
      <c r="IGB97" s="311"/>
      <c r="IGC97" s="311"/>
      <c r="IGD97" s="311"/>
      <c r="IGE97" s="311"/>
      <c r="IGF97" s="311"/>
      <c r="IGG97" s="311"/>
      <c r="IGH97" s="311"/>
      <c r="IGI97" s="311"/>
      <c r="IGJ97" s="311"/>
      <c r="IGK97" s="311"/>
      <c r="IGL97" s="311"/>
      <c r="IGM97" s="311"/>
      <c r="IGN97" s="311"/>
      <c r="IGO97" s="311"/>
      <c r="IGP97" s="311"/>
      <c r="IGQ97" s="311"/>
      <c r="IGR97" s="311"/>
      <c r="IGS97" s="311"/>
      <c r="IGT97" s="311"/>
      <c r="IGU97" s="311"/>
      <c r="IGV97" s="311"/>
      <c r="IGW97" s="311"/>
      <c r="IGX97" s="311"/>
      <c r="IGY97" s="311"/>
      <c r="IGZ97" s="311"/>
      <c r="IHA97" s="311"/>
      <c r="IHB97" s="311"/>
      <c r="IHC97" s="311"/>
      <c r="IHD97" s="311"/>
      <c r="IHE97" s="311"/>
      <c r="IHF97" s="311"/>
      <c r="IHG97" s="311"/>
      <c r="IHH97" s="311"/>
      <c r="IHI97" s="311"/>
      <c r="IHJ97" s="311"/>
      <c r="IHK97" s="311"/>
      <c r="IHL97" s="311"/>
      <c r="IHM97" s="311"/>
      <c r="IHN97" s="311"/>
      <c r="IHO97" s="311"/>
      <c r="IHP97" s="311"/>
      <c r="IHQ97" s="311"/>
      <c r="IHR97" s="311"/>
      <c r="IHS97" s="311"/>
      <c r="IHT97" s="311"/>
      <c r="IHU97" s="311"/>
      <c r="IHV97" s="311"/>
      <c r="IHW97" s="311"/>
      <c r="IHX97" s="311"/>
      <c r="IHY97" s="311"/>
      <c r="IHZ97" s="311"/>
      <c r="IIA97" s="311"/>
      <c r="IIB97" s="311"/>
      <c r="IIC97" s="311"/>
      <c r="IID97" s="311"/>
      <c r="IIE97" s="311"/>
      <c r="IIF97" s="311"/>
      <c r="IIG97" s="311"/>
      <c r="IIH97" s="311"/>
      <c r="III97" s="311"/>
      <c r="IIJ97" s="311"/>
      <c r="IIK97" s="311"/>
      <c r="IIL97" s="311"/>
      <c r="IIM97" s="311"/>
      <c r="IIN97" s="311"/>
      <c r="IIO97" s="311"/>
      <c r="IIP97" s="311"/>
      <c r="IIQ97" s="311"/>
      <c r="IIR97" s="311"/>
      <c r="IIS97" s="311"/>
      <c r="IIT97" s="311"/>
      <c r="IIU97" s="311"/>
      <c r="IIV97" s="311"/>
      <c r="IIW97" s="311"/>
      <c r="IIX97" s="311"/>
      <c r="IIY97" s="311"/>
      <c r="IIZ97" s="311"/>
      <c r="IJA97" s="311"/>
      <c r="IJB97" s="311"/>
      <c r="IJC97" s="311"/>
      <c r="IJD97" s="311"/>
      <c r="IJE97" s="311"/>
      <c r="IJF97" s="311"/>
      <c r="IJG97" s="311"/>
      <c r="IJH97" s="311"/>
      <c r="IJI97" s="311"/>
      <c r="IJJ97" s="311"/>
      <c r="IJK97" s="311"/>
      <c r="IJL97" s="311"/>
      <c r="IJM97" s="311"/>
      <c r="IJN97" s="311"/>
      <c r="IJO97" s="311"/>
      <c r="IJP97" s="311"/>
      <c r="IJQ97" s="311"/>
      <c r="IJR97" s="311"/>
      <c r="IJS97" s="311"/>
      <c r="IJT97" s="311"/>
      <c r="IJU97" s="311"/>
      <c r="IJV97" s="311"/>
      <c r="IJW97" s="311"/>
      <c r="IJX97" s="311"/>
      <c r="IJY97" s="311"/>
      <c r="IJZ97" s="311"/>
      <c r="IKA97" s="311"/>
      <c r="IKB97" s="311"/>
      <c r="IKC97" s="311"/>
      <c r="IKD97" s="311"/>
      <c r="IKE97" s="311"/>
      <c r="IKF97" s="311"/>
      <c r="IKG97" s="311"/>
      <c r="IKH97" s="311"/>
      <c r="IKI97" s="311"/>
      <c r="IKJ97" s="311"/>
      <c r="IKK97" s="311"/>
      <c r="IKL97" s="311"/>
      <c r="IKM97" s="311"/>
      <c r="IKN97" s="311"/>
      <c r="IKO97" s="311"/>
      <c r="IKP97" s="311"/>
      <c r="IKQ97" s="311"/>
      <c r="IKR97" s="311"/>
      <c r="IKS97" s="311"/>
      <c r="IKT97" s="311"/>
      <c r="IKU97" s="311"/>
      <c r="IKV97" s="311"/>
      <c r="IKW97" s="311"/>
      <c r="IKX97" s="311"/>
      <c r="IKY97" s="311"/>
      <c r="IKZ97" s="311"/>
      <c r="ILA97" s="311"/>
      <c r="ILB97" s="311"/>
      <c r="ILC97" s="311"/>
      <c r="ILD97" s="311"/>
      <c r="ILE97" s="311"/>
      <c r="ILF97" s="311"/>
      <c r="ILG97" s="311"/>
      <c r="ILH97" s="311"/>
      <c r="ILI97" s="311"/>
      <c r="ILJ97" s="311"/>
      <c r="ILK97" s="311"/>
      <c r="ILL97" s="311"/>
      <c r="ILM97" s="311"/>
      <c r="ILN97" s="311"/>
      <c r="ILO97" s="311"/>
      <c r="ILP97" s="311"/>
      <c r="ILQ97" s="311"/>
      <c r="ILR97" s="311"/>
      <c r="ILS97" s="311"/>
      <c r="ILT97" s="311"/>
      <c r="ILU97" s="311"/>
      <c r="ILV97" s="311"/>
      <c r="ILW97" s="311"/>
      <c r="ILX97" s="311"/>
      <c r="ILY97" s="311"/>
      <c r="ILZ97" s="311"/>
      <c r="IMA97" s="311"/>
      <c r="IMB97" s="311"/>
      <c r="IMC97" s="311"/>
      <c r="IMD97" s="311"/>
      <c r="IME97" s="311"/>
      <c r="IMF97" s="311"/>
      <c r="IMG97" s="311"/>
      <c r="IMH97" s="311"/>
      <c r="IMI97" s="311"/>
      <c r="IMJ97" s="311"/>
      <c r="IMK97" s="311"/>
      <c r="IML97" s="311"/>
      <c r="IMM97" s="311"/>
      <c r="IMN97" s="311"/>
      <c r="IMO97" s="311"/>
      <c r="IMP97" s="311"/>
      <c r="IMQ97" s="311"/>
      <c r="IMR97" s="311"/>
      <c r="IMS97" s="311"/>
      <c r="IMT97" s="311"/>
      <c r="IMU97" s="311"/>
      <c r="IMV97" s="311"/>
      <c r="IMW97" s="311"/>
      <c r="IMX97" s="311"/>
      <c r="IMY97" s="311"/>
      <c r="IMZ97" s="311"/>
      <c r="INA97" s="311"/>
      <c r="INB97" s="311"/>
      <c r="INC97" s="311"/>
      <c r="IND97" s="311"/>
      <c r="INE97" s="311"/>
      <c r="INF97" s="311"/>
      <c r="ING97" s="311"/>
      <c r="INH97" s="311"/>
      <c r="INI97" s="311"/>
      <c r="INJ97" s="311"/>
      <c r="INK97" s="311"/>
      <c r="INL97" s="311"/>
      <c r="INM97" s="311"/>
      <c r="INN97" s="311"/>
      <c r="INO97" s="311"/>
      <c r="INP97" s="311"/>
      <c r="INQ97" s="311"/>
      <c r="INR97" s="311"/>
      <c r="INS97" s="311"/>
      <c r="INT97" s="311"/>
      <c r="INU97" s="311"/>
      <c r="INV97" s="311"/>
      <c r="INW97" s="311"/>
      <c r="INX97" s="311"/>
      <c r="INY97" s="311"/>
      <c r="INZ97" s="311"/>
      <c r="IOA97" s="311"/>
      <c r="IOB97" s="311"/>
      <c r="IOC97" s="311"/>
      <c r="IOD97" s="311"/>
      <c r="IOE97" s="311"/>
      <c r="IOF97" s="311"/>
      <c r="IOG97" s="311"/>
      <c r="IOH97" s="311"/>
      <c r="IOI97" s="311"/>
      <c r="IOJ97" s="311"/>
      <c r="IOK97" s="311"/>
      <c r="IOL97" s="311"/>
      <c r="IOM97" s="311"/>
      <c r="ION97" s="311"/>
      <c r="IOO97" s="311"/>
      <c r="IOP97" s="311"/>
      <c r="IOQ97" s="311"/>
      <c r="IOR97" s="311"/>
      <c r="IOS97" s="311"/>
      <c r="IOT97" s="311"/>
      <c r="IOU97" s="311"/>
      <c r="IOV97" s="311"/>
      <c r="IOW97" s="311"/>
      <c r="IOX97" s="311"/>
      <c r="IOY97" s="311"/>
      <c r="IOZ97" s="311"/>
      <c r="IPA97" s="311"/>
      <c r="IPB97" s="311"/>
      <c r="IPC97" s="311"/>
      <c r="IPD97" s="311"/>
      <c r="IPE97" s="311"/>
      <c r="IPF97" s="311"/>
      <c r="IPG97" s="311"/>
      <c r="IPH97" s="311"/>
      <c r="IPI97" s="311"/>
      <c r="IPJ97" s="311"/>
      <c r="IPK97" s="311"/>
      <c r="IPL97" s="311"/>
      <c r="IPM97" s="311"/>
      <c r="IPN97" s="311"/>
      <c r="IPO97" s="311"/>
      <c r="IPP97" s="311"/>
      <c r="IPQ97" s="311"/>
      <c r="IPR97" s="311"/>
      <c r="IPS97" s="311"/>
      <c r="IPT97" s="311"/>
      <c r="IPU97" s="311"/>
      <c r="IPV97" s="311"/>
      <c r="IPW97" s="311"/>
      <c r="IPX97" s="311"/>
      <c r="IPY97" s="311"/>
      <c r="IPZ97" s="311"/>
      <c r="IQA97" s="311"/>
      <c r="IQB97" s="311"/>
      <c r="IQC97" s="311"/>
      <c r="IQD97" s="311"/>
      <c r="IQE97" s="311"/>
      <c r="IQF97" s="311"/>
      <c r="IQG97" s="311"/>
      <c r="IQH97" s="311"/>
      <c r="IQI97" s="311"/>
      <c r="IQJ97" s="311"/>
      <c r="IQK97" s="311"/>
      <c r="IQL97" s="311"/>
      <c r="IQM97" s="311"/>
      <c r="IQN97" s="311"/>
      <c r="IQO97" s="311"/>
      <c r="IQP97" s="311"/>
      <c r="IQQ97" s="311"/>
      <c r="IQR97" s="311"/>
      <c r="IQS97" s="311"/>
      <c r="IQT97" s="311"/>
      <c r="IQU97" s="311"/>
      <c r="IQV97" s="311"/>
      <c r="IQW97" s="311"/>
      <c r="IQX97" s="311"/>
      <c r="IQY97" s="311"/>
      <c r="IQZ97" s="311"/>
      <c r="IRA97" s="311"/>
      <c r="IRB97" s="311"/>
      <c r="IRC97" s="311"/>
      <c r="IRD97" s="311"/>
      <c r="IRE97" s="311"/>
      <c r="IRF97" s="311"/>
      <c r="IRG97" s="311"/>
      <c r="IRH97" s="311"/>
      <c r="IRI97" s="311"/>
      <c r="IRJ97" s="311"/>
      <c r="IRK97" s="311"/>
      <c r="IRL97" s="311"/>
      <c r="IRM97" s="311"/>
      <c r="IRN97" s="311"/>
      <c r="IRO97" s="311"/>
      <c r="IRP97" s="311"/>
      <c r="IRQ97" s="311"/>
      <c r="IRR97" s="311"/>
      <c r="IRS97" s="311"/>
      <c r="IRT97" s="311"/>
      <c r="IRU97" s="311"/>
      <c r="IRV97" s="311"/>
      <c r="IRW97" s="311"/>
      <c r="IRX97" s="311"/>
      <c r="IRY97" s="311"/>
      <c r="IRZ97" s="311"/>
      <c r="ISA97" s="311"/>
      <c r="ISB97" s="311"/>
      <c r="ISC97" s="311"/>
      <c r="ISD97" s="311"/>
      <c r="ISE97" s="311"/>
      <c r="ISF97" s="311"/>
      <c r="ISG97" s="311"/>
      <c r="ISH97" s="311"/>
      <c r="ISI97" s="311"/>
      <c r="ISJ97" s="311"/>
      <c r="ISK97" s="311"/>
      <c r="ISL97" s="311"/>
      <c r="ISM97" s="311"/>
      <c r="ISN97" s="311"/>
      <c r="ISO97" s="311"/>
      <c r="ISP97" s="311"/>
      <c r="ISQ97" s="311"/>
      <c r="ISR97" s="311"/>
      <c r="ISS97" s="311"/>
      <c r="IST97" s="311"/>
      <c r="ISU97" s="311"/>
      <c r="ISV97" s="311"/>
      <c r="ISW97" s="311"/>
      <c r="ISX97" s="311"/>
      <c r="ISY97" s="311"/>
      <c r="ISZ97" s="311"/>
      <c r="ITA97" s="311"/>
      <c r="ITB97" s="311"/>
      <c r="ITC97" s="311"/>
      <c r="ITD97" s="311"/>
      <c r="ITE97" s="311"/>
      <c r="ITF97" s="311"/>
      <c r="ITG97" s="311"/>
      <c r="ITH97" s="311"/>
      <c r="ITI97" s="311"/>
      <c r="ITJ97" s="311"/>
      <c r="ITK97" s="311"/>
      <c r="ITL97" s="311"/>
      <c r="ITM97" s="311"/>
      <c r="ITN97" s="311"/>
      <c r="ITO97" s="311"/>
      <c r="ITP97" s="311"/>
      <c r="ITQ97" s="311"/>
      <c r="ITR97" s="311"/>
      <c r="ITS97" s="311"/>
      <c r="ITT97" s="311"/>
      <c r="ITU97" s="311"/>
      <c r="ITV97" s="311"/>
      <c r="ITW97" s="311"/>
      <c r="ITX97" s="311"/>
      <c r="ITY97" s="311"/>
      <c r="ITZ97" s="311"/>
      <c r="IUA97" s="311"/>
      <c r="IUB97" s="311"/>
      <c r="IUC97" s="311"/>
      <c r="IUD97" s="311"/>
      <c r="IUE97" s="311"/>
      <c r="IUF97" s="311"/>
      <c r="IUG97" s="311"/>
      <c r="IUH97" s="311"/>
      <c r="IUI97" s="311"/>
      <c r="IUJ97" s="311"/>
      <c r="IUK97" s="311"/>
      <c r="IUL97" s="311"/>
      <c r="IUM97" s="311"/>
      <c r="IUN97" s="311"/>
      <c r="IUO97" s="311"/>
      <c r="IUP97" s="311"/>
      <c r="IUQ97" s="311"/>
      <c r="IUR97" s="311"/>
      <c r="IUS97" s="311"/>
      <c r="IUT97" s="311"/>
      <c r="IUU97" s="311"/>
      <c r="IUV97" s="311"/>
      <c r="IUW97" s="311"/>
      <c r="IUX97" s="311"/>
      <c r="IUY97" s="311"/>
      <c r="IUZ97" s="311"/>
      <c r="IVA97" s="311"/>
      <c r="IVB97" s="311"/>
      <c r="IVC97" s="311"/>
      <c r="IVD97" s="311"/>
      <c r="IVE97" s="311"/>
      <c r="IVF97" s="311"/>
      <c r="IVG97" s="311"/>
      <c r="IVH97" s="311"/>
      <c r="IVI97" s="311"/>
      <c r="IVJ97" s="311"/>
      <c r="IVK97" s="311"/>
      <c r="IVL97" s="311"/>
      <c r="IVM97" s="311"/>
      <c r="IVN97" s="311"/>
      <c r="IVO97" s="311"/>
      <c r="IVP97" s="311"/>
      <c r="IVQ97" s="311"/>
      <c r="IVR97" s="311"/>
      <c r="IVS97" s="311"/>
      <c r="IVT97" s="311"/>
      <c r="IVU97" s="311"/>
      <c r="IVV97" s="311"/>
      <c r="IVW97" s="311"/>
      <c r="IVX97" s="311"/>
      <c r="IVY97" s="311"/>
      <c r="IVZ97" s="311"/>
      <c r="IWA97" s="311"/>
      <c r="IWB97" s="311"/>
      <c r="IWC97" s="311"/>
      <c r="IWD97" s="311"/>
      <c r="IWE97" s="311"/>
      <c r="IWF97" s="311"/>
      <c r="IWG97" s="311"/>
      <c r="IWH97" s="311"/>
      <c r="IWI97" s="311"/>
      <c r="IWJ97" s="311"/>
      <c r="IWK97" s="311"/>
      <c r="IWL97" s="311"/>
      <c r="IWM97" s="311"/>
      <c r="IWN97" s="311"/>
      <c r="IWO97" s="311"/>
      <c r="IWP97" s="311"/>
      <c r="IWQ97" s="311"/>
      <c r="IWR97" s="311"/>
      <c r="IWS97" s="311"/>
      <c r="IWT97" s="311"/>
      <c r="IWU97" s="311"/>
      <c r="IWV97" s="311"/>
      <c r="IWW97" s="311"/>
      <c r="IWX97" s="311"/>
      <c r="IWY97" s="311"/>
      <c r="IWZ97" s="311"/>
      <c r="IXA97" s="311"/>
      <c r="IXB97" s="311"/>
      <c r="IXC97" s="311"/>
      <c r="IXD97" s="311"/>
      <c r="IXE97" s="311"/>
      <c r="IXF97" s="311"/>
      <c r="IXG97" s="311"/>
      <c r="IXH97" s="311"/>
      <c r="IXI97" s="311"/>
      <c r="IXJ97" s="311"/>
      <c r="IXK97" s="311"/>
      <c r="IXL97" s="311"/>
      <c r="IXM97" s="311"/>
      <c r="IXN97" s="311"/>
      <c r="IXO97" s="311"/>
      <c r="IXP97" s="311"/>
      <c r="IXQ97" s="311"/>
      <c r="IXR97" s="311"/>
      <c r="IXS97" s="311"/>
      <c r="IXT97" s="311"/>
      <c r="IXU97" s="311"/>
      <c r="IXV97" s="311"/>
      <c r="IXW97" s="311"/>
      <c r="IXX97" s="311"/>
      <c r="IXY97" s="311"/>
      <c r="IXZ97" s="311"/>
      <c r="IYA97" s="311"/>
      <c r="IYB97" s="311"/>
      <c r="IYC97" s="311"/>
      <c r="IYD97" s="311"/>
      <c r="IYE97" s="311"/>
      <c r="IYF97" s="311"/>
      <c r="IYG97" s="311"/>
      <c r="IYH97" s="311"/>
      <c r="IYI97" s="311"/>
      <c r="IYJ97" s="311"/>
      <c r="IYK97" s="311"/>
      <c r="IYL97" s="311"/>
      <c r="IYM97" s="311"/>
      <c r="IYN97" s="311"/>
      <c r="IYO97" s="311"/>
      <c r="IYP97" s="311"/>
      <c r="IYQ97" s="311"/>
      <c r="IYR97" s="311"/>
      <c r="IYS97" s="311"/>
      <c r="IYT97" s="311"/>
      <c r="IYU97" s="311"/>
      <c r="IYV97" s="311"/>
      <c r="IYW97" s="311"/>
      <c r="IYX97" s="311"/>
      <c r="IYY97" s="311"/>
      <c r="IYZ97" s="311"/>
      <c r="IZA97" s="311"/>
      <c r="IZB97" s="311"/>
      <c r="IZC97" s="311"/>
      <c r="IZD97" s="311"/>
      <c r="IZE97" s="311"/>
      <c r="IZF97" s="311"/>
      <c r="IZG97" s="311"/>
      <c r="IZH97" s="311"/>
      <c r="IZI97" s="311"/>
      <c r="IZJ97" s="311"/>
      <c r="IZK97" s="311"/>
      <c r="IZL97" s="311"/>
      <c r="IZM97" s="311"/>
      <c r="IZN97" s="311"/>
      <c r="IZO97" s="311"/>
      <c r="IZP97" s="311"/>
      <c r="IZQ97" s="311"/>
      <c r="IZR97" s="311"/>
      <c r="IZS97" s="311"/>
      <c r="IZT97" s="311"/>
      <c r="IZU97" s="311"/>
      <c r="IZV97" s="311"/>
      <c r="IZW97" s="311"/>
      <c r="IZX97" s="311"/>
      <c r="IZY97" s="311"/>
      <c r="IZZ97" s="311"/>
      <c r="JAA97" s="311"/>
      <c r="JAB97" s="311"/>
      <c r="JAC97" s="311"/>
      <c r="JAD97" s="311"/>
      <c r="JAE97" s="311"/>
      <c r="JAF97" s="311"/>
      <c r="JAG97" s="311"/>
      <c r="JAH97" s="311"/>
      <c r="JAI97" s="311"/>
      <c r="JAJ97" s="311"/>
      <c r="JAK97" s="311"/>
      <c r="JAL97" s="311"/>
      <c r="JAM97" s="311"/>
      <c r="JAN97" s="311"/>
      <c r="JAO97" s="311"/>
      <c r="JAP97" s="311"/>
      <c r="JAQ97" s="311"/>
      <c r="JAR97" s="311"/>
      <c r="JAS97" s="311"/>
      <c r="JAT97" s="311"/>
      <c r="JAU97" s="311"/>
      <c r="JAV97" s="311"/>
      <c r="JAW97" s="311"/>
      <c r="JAX97" s="311"/>
      <c r="JAY97" s="311"/>
      <c r="JAZ97" s="311"/>
      <c r="JBA97" s="311"/>
      <c r="JBB97" s="311"/>
      <c r="JBC97" s="311"/>
      <c r="JBD97" s="311"/>
      <c r="JBE97" s="311"/>
      <c r="JBF97" s="311"/>
      <c r="JBG97" s="311"/>
      <c r="JBH97" s="311"/>
      <c r="JBI97" s="311"/>
      <c r="JBJ97" s="311"/>
      <c r="JBK97" s="311"/>
      <c r="JBL97" s="311"/>
      <c r="JBM97" s="311"/>
      <c r="JBN97" s="311"/>
      <c r="JBO97" s="311"/>
      <c r="JBP97" s="311"/>
      <c r="JBQ97" s="311"/>
      <c r="JBR97" s="311"/>
      <c r="JBS97" s="311"/>
      <c r="JBT97" s="311"/>
      <c r="JBU97" s="311"/>
      <c r="JBV97" s="311"/>
      <c r="JBW97" s="311"/>
      <c r="JBX97" s="311"/>
      <c r="JBY97" s="311"/>
      <c r="JBZ97" s="311"/>
      <c r="JCA97" s="311"/>
      <c r="JCB97" s="311"/>
      <c r="JCC97" s="311"/>
      <c r="JCD97" s="311"/>
      <c r="JCE97" s="311"/>
      <c r="JCF97" s="311"/>
      <c r="JCG97" s="311"/>
      <c r="JCH97" s="311"/>
      <c r="JCI97" s="311"/>
      <c r="JCJ97" s="311"/>
      <c r="JCK97" s="311"/>
      <c r="JCL97" s="311"/>
      <c r="JCM97" s="311"/>
      <c r="JCN97" s="311"/>
      <c r="JCO97" s="311"/>
      <c r="JCP97" s="311"/>
      <c r="JCQ97" s="311"/>
      <c r="JCR97" s="311"/>
      <c r="JCS97" s="311"/>
      <c r="JCT97" s="311"/>
      <c r="JCU97" s="311"/>
      <c r="JCV97" s="311"/>
      <c r="JCW97" s="311"/>
      <c r="JCX97" s="311"/>
      <c r="JCY97" s="311"/>
      <c r="JCZ97" s="311"/>
      <c r="JDA97" s="311"/>
      <c r="JDB97" s="311"/>
      <c r="JDC97" s="311"/>
      <c r="JDD97" s="311"/>
      <c r="JDE97" s="311"/>
      <c r="JDF97" s="311"/>
      <c r="JDG97" s="311"/>
      <c r="JDH97" s="311"/>
      <c r="JDI97" s="311"/>
      <c r="JDJ97" s="311"/>
      <c r="JDK97" s="311"/>
      <c r="JDL97" s="311"/>
      <c r="JDM97" s="311"/>
      <c r="JDN97" s="311"/>
      <c r="JDO97" s="311"/>
      <c r="JDP97" s="311"/>
      <c r="JDQ97" s="311"/>
      <c r="JDR97" s="311"/>
      <c r="JDS97" s="311"/>
      <c r="JDT97" s="311"/>
      <c r="JDU97" s="311"/>
      <c r="JDV97" s="311"/>
      <c r="JDW97" s="311"/>
      <c r="JDX97" s="311"/>
      <c r="JDY97" s="311"/>
      <c r="JDZ97" s="311"/>
      <c r="JEA97" s="311"/>
      <c r="JEB97" s="311"/>
      <c r="JEC97" s="311"/>
      <c r="JED97" s="311"/>
      <c r="JEE97" s="311"/>
      <c r="JEF97" s="311"/>
      <c r="JEG97" s="311"/>
      <c r="JEH97" s="311"/>
      <c r="JEI97" s="311"/>
      <c r="JEJ97" s="311"/>
      <c r="JEK97" s="311"/>
      <c r="JEL97" s="311"/>
      <c r="JEM97" s="311"/>
      <c r="JEN97" s="311"/>
      <c r="JEO97" s="311"/>
      <c r="JEP97" s="311"/>
      <c r="JEQ97" s="311"/>
      <c r="JER97" s="311"/>
      <c r="JES97" s="311"/>
      <c r="JET97" s="311"/>
      <c r="JEU97" s="311"/>
      <c r="JEV97" s="311"/>
      <c r="JEW97" s="311"/>
      <c r="JEX97" s="311"/>
      <c r="JEY97" s="311"/>
      <c r="JEZ97" s="311"/>
      <c r="JFA97" s="311"/>
      <c r="JFB97" s="311"/>
      <c r="JFC97" s="311"/>
      <c r="JFD97" s="311"/>
      <c r="JFE97" s="311"/>
      <c r="JFF97" s="311"/>
      <c r="JFG97" s="311"/>
      <c r="JFH97" s="311"/>
      <c r="JFI97" s="311"/>
      <c r="JFJ97" s="311"/>
      <c r="JFK97" s="311"/>
      <c r="JFL97" s="311"/>
      <c r="JFM97" s="311"/>
      <c r="JFN97" s="311"/>
      <c r="JFO97" s="311"/>
      <c r="JFP97" s="311"/>
      <c r="JFQ97" s="311"/>
      <c r="JFR97" s="311"/>
      <c r="JFS97" s="311"/>
      <c r="JFT97" s="311"/>
      <c r="JFU97" s="311"/>
      <c r="JFV97" s="311"/>
      <c r="JFW97" s="311"/>
      <c r="JFX97" s="311"/>
      <c r="JFY97" s="311"/>
      <c r="JFZ97" s="311"/>
      <c r="JGA97" s="311"/>
      <c r="JGB97" s="311"/>
      <c r="JGC97" s="311"/>
      <c r="JGD97" s="311"/>
      <c r="JGE97" s="311"/>
      <c r="JGF97" s="311"/>
      <c r="JGG97" s="311"/>
      <c r="JGH97" s="311"/>
      <c r="JGI97" s="311"/>
      <c r="JGJ97" s="311"/>
      <c r="JGK97" s="311"/>
      <c r="JGL97" s="311"/>
      <c r="JGM97" s="311"/>
      <c r="JGN97" s="311"/>
      <c r="JGO97" s="311"/>
      <c r="JGP97" s="311"/>
      <c r="JGQ97" s="311"/>
      <c r="JGR97" s="311"/>
      <c r="JGS97" s="311"/>
      <c r="JGT97" s="311"/>
      <c r="JGU97" s="311"/>
      <c r="JGV97" s="311"/>
      <c r="JGW97" s="311"/>
      <c r="JGX97" s="311"/>
      <c r="JGY97" s="311"/>
      <c r="JGZ97" s="311"/>
      <c r="JHA97" s="311"/>
      <c r="JHB97" s="311"/>
      <c r="JHC97" s="311"/>
      <c r="JHD97" s="311"/>
      <c r="JHE97" s="311"/>
      <c r="JHF97" s="311"/>
      <c r="JHG97" s="311"/>
      <c r="JHH97" s="311"/>
      <c r="JHI97" s="311"/>
      <c r="JHJ97" s="311"/>
      <c r="JHK97" s="311"/>
      <c r="JHL97" s="311"/>
      <c r="JHM97" s="311"/>
      <c r="JHN97" s="311"/>
      <c r="JHO97" s="311"/>
      <c r="JHP97" s="311"/>
      <c r="JHQ97" s="311"/>
      <c r="JHR97" s="311"/>
      <c r="JHS97" s="311"/>
      <c r="JHT97" s="311"/>
      <c r="JHU97" s="311"/>
      <c r="JHV97" s="311"/>
      <c r="JHW97" s="311"/>
      <c r="JHX97" s="311"/>
      <c r="JHY97" s="311"/>
      <c r="JHZ97" s="311"/>
      <c r="JIA97" s="311"/>
      <c r="JIB97" s="311"/>
      <c r="JIC97" s="311"/>
      <c r="JID97" s="311"/>
      <c r="JIE97" s="311"/>
      <c r="JIF97" s="311"/>
      <c r="JIG97" s="311"/>
      <c r="JIH97" s="311"/>
      <c r="JII97" s="311"/>
      <c r="JIJ97" s="311"/>
      <c r="JIK97" s="311"/>
      <c r="JIL97" s="311"/>
      <c r="JIM97" s="311"/>
      <c r="JIN97" s="311"/>
      <c r="JIO97" s="311"/>
      <c r="JIP97" s="311"/>
      <c r="JIQ97" s="311"/>
      <c r="JIR97" s="311"/>
      <c r="JIS97" s="311"/>
      <c r="JIT97" s="311"/>
      <c r="JIU97" s="311"/>
      <c r="JIV97" s="311"/>
      <c r="JIW97" s="311"/>
      <c r="JIX97" s="311"/>
      <c r="JIY97" s="311"/>
      <c r="JIZ97" s="311"/>
      <c r="JJA97" s="311"/>
      <c r="JJB97" s="311"/>
      <c r="JJC97" s="311"/>
      <c r="JJD97" s="311"/>
      <c r="JJE97" s="311"/>
      <c r="JJF97" s="311"/>
      <c r="JJG97" s="311"/>
      <c r="JJH97" s="311"/>
      <c r="JJI97" s="311"/>
      <c r="JJJ97" s="311"/>
      <c r="JJK97" s="311"/>
      <c r="JJL97" s="311"/>
      <c r="JJM97" s="311"/>
      <c r="JJN97" s="311"/>
      <c r="JJO97" s="311"/>
      <c r="JJP97" s="311"/>
      <c r="JJQ97" s="311"/>
      <c r="JJR97" s="311"/>
      <c r="JJS97" s="311"/>
      <c r="JJT97" s="311"/>
      <c r="JJU97" s="311"/>
      <c r="JJV97" s="311"/>
      <c r="JJW97" s="311"/>
      <c r="JJX97" s="311"/>
      <c r="JJY97" s="311"/>
      <c r="JJZ97" s="311"/>
      <c r="JKA97" s="311"/>
      <c r="JKB97" s="311"/>
      <c r="JKC97" s="311"/>
      <c r="JKD97" s="311"/>
      <c r="JKE97" s="311"/>
      <c r="JKF97" s="311"/>
      <c r="JKG97" s="311"/>
      <c r="JKH97" s="311"/>
      <c r="JKI97" s="311"/>
      <c r="JKJ97" s="311"/>
      <c r="JKK97" s="311"/>
      <c r="JKL97" s="311"/>
      <c r="JKM97" s="311"/>
      <c r="JKN97" s="311"/>
      <c r="JKO97" s="311"/>
      <c r="JKP97" s="311"/>
      <c r="JKQ97" s="311"/>
      <c r="JKR97" s="311"/>
      <c r="JKS97" s="311"/>
      <c r="JKT97" s="311"/>
      <c r="JKU97" s="311"/>
      <c r="JKV97" s="311"/>
      <c r="JKW97" s="311"/>
      <c r="JKX97" s="311"/>
      <c r="JKY97" s="311"/>
      <c r="JKZ97" s="311"/>
      <c r="JLA97" s="311"/>
      <c r="JLB97" s="311"/>
      <c r="JLC97" s="311"/>
      <c r="JLD97" s="311"/>
      <c r="JLE97" s="311"/>
      <c r="JLF97" s="311"/>
      <c r="JLG97" s="311"/>
      <c r="JLH97" s="311"/>
      <c r="JLI97" s="311"/>
      <c r="JLJ97" s="311"/>
      <c r="JLK97" s="311"/>
      <c r="JLL97" s="311"/>
      <c r="JLM97" s="311"/>
      <c r="JLN97" s="311"/>
      <c r="JLO97" s="311"/>
      <c r="JLP97" s="311"/>
      <c r="JLQ97" s="311"/>
      <c r="JLR97" s="311"/>
      <c r="JLS97" s="311"/>
      <c r="JLT97" s="311"/>
      <c r="JLU97" s="311"/>
      <c r="JLV97" s="311"/>
      <c r="JLW97" s="311"/>
      <c r="JLX97" s="311"/>
      <c r="JLY97" s="311"/>
      <c r="JLZ97" s="311"/>
      <c r="JMA97" s="311"/>
      <c r="JMB97" s="311"/>
      <c r="JMC97" s="311"/>
      <c r="JMD97" s="311"/>
      <c r="JME97" s="311"/>
      <c r="JMF97" s="311"/>
      <c r="JMG97" s="311"/>
      <c r="JMH97" s="311"/>
      <c r="JMI97" s="311"/>
      <c r="JMJ97" s="311"/>
      <c r="JMK97" s="311"/>
      <c r="JML97" s="311"/>
      <c r="JMM97" s="311"/>
      <c r="JMN97" s="311"/>
      <c r="JMO97" s="311"/>
      <c r="JMP97" s="311"/>
      <c r="JMQ97" s="311"/>
      <c r="JMR97" s="311"/>
      <c r="JMS97" s="311"/>
      <c r="JMT97" s="311"/>
      <c r="JMU97" s="311"/>
      <c r="JMV97" s="311"/>
      <c r="JMW97" s="311"/>
      <c r="JMX97" s="311"/>
      <c r="JMY97" s="311"/>
      <c r="JMZ97" s="311"/>
      <c r="JNA97" s="311"/>
      <c r="JNB97" s="311"/>
      <c r="JNC97" s="311"/>
      <c r="JND97" s="311"/>
      <c r="JNE97" s="311"/>
      <c r="JNF97" s="311"/>
      <c r="JNG97" s="311"/>
      <c r="JNH97" s="311"/>
      <c r="JNI97" s="311"/>
      <c r="JNJ97" s="311"/>
      <c r="JNK97" s="311"/>
      <c r="JNL97" s="311"/>
      <c r="JNM97" s="311"/>
      <c r="JNN97" s="311"/>
      <c r="JNO97" s="311"/>
      <c r="JNP97" s="311"/>
      <c r="JNQ97" s="311"/>
      <c r="JNR97" s="311"/>
      <c r="JNS97" s="311"/>
      <c r="JNT97" s="311"/>
      <c r="JNU97" s="311"/>
      <c r="JNV97" s="311"/>
      <c r="JNW97" s="311"/>
      <c r="JNX97" s="311"/>
      <c r="JNY97" s="311"/>
      <c r="JNZ97" s="311"/>
      <c r="JOA97" s="311"/>
      <c r="JOB97" s="311"/>
      <c r="JOC97" s="311"/>
      <c r="JOD97" s="311"/>
      <c r="JOE97" s="311"/>
      <c r="JOF97" s="311"/>
      <c r="JOG97" s="311"/>
      <c r="JOH97" s="311"/>
      <c r="JOI97" s="311"/>
      <c r="JOJ97" s="311"/>
      <c r="JOK97" s="311"/>
      <c r="JOL97" s="311"/>
      <c r="JOM97" s="311"/>
      <c r="JON97" s="311"/>
      <c r="JOO97" s="311"/>
      <c r="JOP97" s="311"/>
      <c r="JOQ97" s="311"/>
      <c r="JOR97" s="311"/>
      <c r="JOS97" s="311"/>
      <c r="JOT97" s="311"/>
      <c r="JOU97" s="311"/>
      <c r="JOV97" s="311"/>
      <c r="JOW97" s="311"/>
      <c r="JOX97" s="311"/>
      <c r="JOY97" s="311"/>
      <c r="JOZ97" s="311"/>
      <c r="JPA97" s="311"/>
      <c r="JPB97" s="311"/>
      <c r="JPC97" s="311"/>
      <c r="JPD97" s="311"/>
      <c r="JPE97" s="311"/>
      <c r="JPF97" s="311"/>
      <c r="JPG97" s="311"/>
      <c r="JPH97" s="311"/>
      <c r="JPI97" s="311"/>
      <c r="JPJ97" s="311"/>
      <c r="JPK97" s="311"/>
      <c r="JPL97" s="311"/>
      <c r="JPM97" s="311"/>
      <c r="JPN97" s="311"/>
      <c r="JPO97" s="311"/>
      <c r="JPP97" s="311"/>
      <c r="JPQ97" s="311"/>
      <c r="JPR97" s="311"/>
      <c r="JPS97" s="311"/>
      <c r="JPT97" s="311"/>
      <c r="JPU97" s="311"/>
      <c r="JPV97" s="311"/>
      <c r="JPW97" s="311"/>
      <c r="JPX97" s="311"/>
      <c r="JPY97" s="311"/>
      <c r="JPZ97" s="311"/>
      <c r="JQA97" s="311"/>
      <c r="JQB97" s="311"/>
      <c r="JQC97" s="311"/>
      <c r="JQD97" s="311"/>
      <c r="JQE97" s="311"/>
      <c r="JQF97" s="311"/>
      <c r="JQG97" s="311"/>
      <c r="JQH97" s="311"/>
      <c r="JQI97" s="311"/>
      <c r="JQJ97" s="311"/>
      <c r="JQK97" s="311"/>
      <c r="JQL97" s="311"/>
      <c r="JQM97" s="311"/>
      <c r="JQN97" s="311"/>
      <c r="JQO97" s="311"/>
      <c r="JQP97" s="311"/>
      <c r="JQQ97" s="311"/>
      <c r="JQR97" s="311"/>
      <c r="JQS97" s="311"/>
      <c r="JQT97" s="311"/>
      <c r="JQU97" s="311"/>
      <c r="JQV97" s="311"/>
      <c r="JQW97" s="311"/>
      <c r="JQX97" s="311"/>
      <c r="JQY97" s="311"/>
      <c r="JQZ97" s="311"/>
      <c r="JRA97" s="311"/>
      <c r="JRB97" s="311"/>
      <c r="JRC97" s="311"/>
      <c r="JRD97" s="311"/>
      <c r="JRE97" s="311"/>
      <c r="JRF97" s="311"/>
      <c r="JRG97" s="311"/>
      <c r="JRH97" s="311"/>
      <c r="JRI97" s="311"/>
      <c r="JRJ97" s="311"/>
      <c r="JRK97" s="311"/>
      <c r="JRL97" s="311"/>
      <c r="JRM97" s="311"/>
      <c r="JRN97" s="311"/>
      <c r="JRO97" s="311"/>
      <c r="JRP97" s="311"/>
      <c r="JRQ97" s="311"/>
      <c r="JRR97" s="311"/>
      <c r="JRS97" s="311"/>
      <c r="JRT97" s="311"/>
      <c r="JRU97" s="311"/>
      <c r="JRV97" s="311"/>
      <c r="JRW97" s="311"/>
      <c r="JRX97" s="311"/>
      <c r="JRY97" s="311"/>
      <c r="JRZ97" s="311"/>
      <c r="JSA97" s="311"/>
      <c r="JSB97" s="311"/>
      <c r="JSC97" s="311"/>
      <c r="JSD97" s="311"/>
      <c r="JSE97" s="311"/>
      <c r="JSF97" s="311"/>
      <c r="JSG97" s="311"/>
      <c r="JSH97" s="311"/>
      <c r="JSI97" s="311"/>
      <c r="JSJ97" s="311"/>
      <c r="JSK97" s="311"/>
      <c r="JSL97" s="311"/>
      <c r="JSM97" s="311"/>
      <c r="JSN97" s="311"/>
      <c r="JSO97" s="311"/>
      <c r="JSP97" s="311"/>
      <c r="JSQ97" s="311"/>
      <c r="JSR97" s="311"/>
      <c r="JSS97" s="311"/>
      <c r="JST97" s="311"/>
      <c r="JSU97" s="311"/>
      <c r="JSV97" s="311"/>
      <c r="JSW97" s="311"/>
      <c r="JSX97" s="311"/>
      <c r="JSY97" s="311"/>
      <c r="JSZ97" s="311"/>
      <c r="JTA97" s="311"/>
      <c r="JTB97" s="311"/>
      <c r="JTC97" s="311"/>
      <c r="JTD97" s="311"/>
      <c r="JTE97" s="311"/>
      <c r="JTF97" s="311"/>
      <c r="JTG97" s="311"/>
      <c r="JTH97" s="311"/>
      <c r="JTI97" s="311"/>
      <c r="JTJ97" s="311"/>
      <c r="JTK97" s="311"/>
      <c r="JTL97" s="311"/>
      <c r="JTM97" s="311"/>
      <c r="JTN97" s="311"/>
      <c r="JTO97" s="311"/>
      <c r="JTP97" s="311"/>
      <c r="JTQ97" s="311"/>
      <c r="JTR97" s="311"/>
      <c r="JTS97" s="311"/>
      <c r="JTT97" s="311"/>
      <c r="JTU97" s="311"/>
      <c r="JTV97" s="311"/>
      <c r="JTW97" s="311"/>
      <c r="JTX97" s="311"/>
      <c r="JTY97" s="311"/>
      <c r="JTZ97" s="311"/>
      <c r="JUA97" s="311"/>
      <c r="JUB97" s="311"/>
      <c r="JUC97" s="311"/>
      <c r="JUD97" s="311"/>
      <c r="JUE97" s="311"/>
      <c r="JUF97" s="311"/>
      <c r="JUG97" s="311"/>
      <c r="JUH97" s="311"/>
      <c r="JUI97" s="311"/>
      <c r="JUJ97" s="311"/>
      <c r="JUK97" s="311"/>
      <c r="JUL97" s="311"/>
      <c r="JUM97" s="311"/>
      <c r="JUN97" s="311"/>
      <c r="JUO97" s="311"/>
      <c r="JUP97" s="311"/>
      <c r="JUQ97" s="311"/>
      <c r="JUR97" s="311"/>
      <c r="JUS97" s="311"/>
      <c r="JUT97" s="311"/>
      <c r="JUU97" s="311"/>
      <c r="JUV97" s="311"/>
      <c r="JUW97" s="311"/>
      <c r="JUX97" s="311"/>
      <c r="JUY97" s="311"/>
      <c r="JUZ97" s="311"/>
      <c r="JVA97" s="311"/>
      <c r="JVB97" s="311"/>
      <c r="JVC97" s="311"/>
      <c r="JVD97" s="311"/>
      <c r="JVE97" s="311"/>
      <c r="JVF97" s="311"/>
      <c r="JVG97" s="311"/>
      <c r="JVH97" s="311"/>
      <c r="JVI97" s="311"/>
      <c r="JVJ97" s="311"/>
      <c r="JVK97" s="311"/>
      <c r="JVL97" s="311"/>
      <c r="JVM97" s="311"/>
      <c r="JVN97" s="311"/>
      <c r="JVO97" s="311"/>
      <c r="JVP97" s="311"/>
      <c r="JVQ97" s="311"/>
      <c r="JVR97" s="311"/>
      <c r="JVS97" s="311"/>
      <c r="JVT97" s="311"/>
      <c r="JVU97" s="311"/>
      <c r="JVV97" s="311"/>
      <c r="JVW97" s="311"/>
      <c r="JVX97" s="311"/>
      <c r="JVY97" s="311"/>
      <c r="JVZ97" s="311"/>
      <c r="JWA97" s="311"/>
      <c r="JWB97" s="311"/>
      <c r="JWC97" s="311"/>
      <c r="JWD97" s="311"/>
      <c r="JWE97" s="311"/>
      <c r="JWF97" s="311"/>
      <c r="JWG97" s="311"/>
      <c r="JWH97" s="311"/>
      <c r="JWI97" s="311"/>
      <c r="JWJ97" s="311"/>
      <c r="JWK97" s="311"/>
      <c r="JWL97" s="311"/>
      <c r="JWM97" s="311"/>
      <c r="JWN97" s="311"/>
      <c r="JWO97" s="311"/>
      <c r="JWP97" s="311"/>
      <c r="JWQ97" s="311"/>
      <c r="JWR97" s="311"/>
      <c r="JWS97" s="311"/>
      <c r="JWT97" s="311"/>
      <c r="JWU97" s="311"/>
      <c r="JWV97" s="311"/>
      <c r="JWW97" s="311"/>
      <c r="JWX97" s="311"/>
      <c r="JWY97" s="311"/>
      <c r="JWZ97" s="311"/>
      <c r="JXA97" s="311"/>
      <c r="JXB97" s="311"/>
      <c r="JXC97" s="311"/>
      <c r="JXD97" s="311"/>
      <c r="JXE97" s="311"/>
      <c r="JXF97" s="311"/>
      <c r="JXG97" s="311"/>
      <c r="JXH97" s="311"/>
      <c r="JXI97" s="311"/>
      <c r="JXJ97" s="311"/>
      <c r="JXK97" s="311"/>
      <c r="JXL97" s="311"/>
      <c r="JXM97" s="311"/>
      <c r="JXN97" s="311"/>
      <c r="JXO97" s="311"/>
      <c r="JXP97" s="311"/>
      <c r="JXQ97" s="311"/>
      <c r="JXR97" s="311"/>
      <c r="JXS97" s="311"/>
      <c r="JXT97" s="311"/>
      <c r="JXU97" s="311"/>
      <c r="JXV97" s="311"/>
      <c r="JXW97" s="311"/>
      <c r="JXX97" s="311"/>
      <c r="JXY97" s="311"/>
      <c r="JXZ97" s="311"/>
      <c r="JYA97" s="311"/>
      <c r="JYB97" s="311"/>
      <c r="JYC97" s="311"/>
      <c r="JYD97" s="311"/>
      <c r="JYE97" s="311"/>
      <c r="JYF97" s="311"/>
      <c r="JYG97" s="311"/>
      <c r="JYH97" s="311"/>
      <c r="JYI97" s="311"/>
      <c r="JYJ97" s="311"/>
      <c r="JYK97" s="311"/>
      <c r="JYL97" s="311"/>
      <c r="JYM97" s="311"/>
      <c r="JYN97" s="311"/>
      <c r="JYO97" s="311"/>
      <c r="JYP97" s="311"/>
      <c r="JYQ97" s="311"/>
      <c r="JYR97" s="311"/>
      <c r="JYS97" s="311"/>
      <c r="JYT97" s="311"/>
      <c r="JYU97" s="311"/>
      <c r="JYV97" s="311"/>
      <c r="JYW97" s="311"/>
      <c r="JYX97" s="311"/>
      <c r="JYY97" s="311"/>
      <c r="JYZ97" s="311"/>
      <c r="JZA97" s="311"/>
      <c r="JZB97" s="311"/>
      <c r="JZC97" s="311"/>
      <c r="JZD97" s="311"/>
      <c r="JZE97" s="311"/>
      <c r="JZF97" s="311"/>
      <c r="JZG97" s="311"/>
      <c r="JZH97" s="311"/>
      <c r="JZI97" s="311"/>
      <c r="JZJ97" s="311"/>
      <c r="JZK97" s="311"/>
      <c r="JZL97" s="311"/>
      <c r="JZM97" s="311"/>
      <c r="JZN97" s="311"/>
      <c r="JZO97" s="311"/>
      <c r="JZP97" s="311"/>
      <c r="JZQ97" s="311"/>
      <c r="JZR97" s="311"/>
      <c r="JZS97" s="311"/>
      <c r="JZT97" s="311"/>
      <c r="JZU97" s="311"/>
      <c r="JZV97" s="311"/>
      <c r="JZW97" s="311"/>
      <c r="JZX97" s="311"/>
      <c r="JZY97" s="311"/>
      <c r="JZZ97" s="311"/>
      <c r="KAA97" s="311"/>
      <c r="KAB97" s="311"/>
      <c r="KAC97" s="311"/>
      <c r="KAD97" s="311"/>
      <c r="KAE97" s="311"/>
      <c r="KAF97" s="311"/>
      <c r="KAG97" s="311"/>
      <c r="KAH97" s="311"/>
      <c r="KAI97" s="311"/>
      <c r="KAJ97" s="311"/>
      <c r="KAK97" s="311"/>
      <c r="KAL97" s="311"/>
      <c r="KAM97" s="311"/>
      <c r="KAN97" s="311"/>
      <c r="KAO97" s="311"/>
      <c r="KAP97" s="311"/>
      <c r="KAQ97" s="311"/>
      <c r="KAR97" s="311"/>
      <c r="KAS97" s="311"/>
      <c r="KAT97" s="311"/>
      <c r="KAU97" s="311"/>
      <c r="KAV97" s="311"/>
      <c r="KAW97" s="311"/>
      <c r="KAX97" s="311"/>
      <c r="KAY97" s="311"/>
      <c r="KAZ97" s="311"/>
      <c r="KBA97" s="311"/>
      <c r="KBB97" s="311"/>
      <c r="KBC97" s="311"/>
      <c r="KBD97" s="311"/>
      <c r="KBE97" s="311"/>
      <c r="KBF97" s="311"/>
      <c r="KBG97" s="311"/>
      <c r="KBH97" s="311"/>
      <c r="KBI97" s="311"/>
      <c r="KBJ97" s="311"/>
      <c r="KBK97" s="311"/>
      <c r="KBL97" s="311"/>
      <c r="KBM97" s="311"/>
      <c r="KBN97" s="311"/>
      <c r="KBO97" s="311"/>
      <c r="KBP97" s="311"/>
      <c r="KBQ97" s="311"/>
      <c r="KBR97" s="311"/>
      <c r="KBS97" s="311"/>
      <c r="KBT97" s="311"/>
      <c r="KBU97" s="311"/>
      <c r="KBV97" s="311"/>
      <c r="KBW97" s="311"/>
      <c r="KBX97" s="311"/>
      <c r="KBY97" s="311"/>
      <c r="KBZ97" s="311"/>
      <c r="KCA97" s="311"/>
      <c r="KCB97" s="311"/>
      <c r="KCC97" s="311"/>
      <c r="KCD97" s="311"/>
      <c r="KCE97" s="311"/>
      <c r="KCF97" s="311"/>
      <c r="KCG97" s="311"/>
      <c r="KCH97" s="311"/>
      <c r="KCI97" s="311"/>
      <c r="KCJ97" s="311"/>
      <c r="KCK97" s="311"/>
      <c r="KCL97" s="311"/>
      <c r="KCM97" s="311"/>
      <c r="KCN97" s="311"/>
      <c r="KCO97" s="311"/>
      <c r="KCP97" s="311"/>
      <c r="KCQ97" s="311"/>
      <c r="KCR97" s="311"/>
      <c r="KCS97" s="311"/>
      <c r="KCT97" s="311"/>
      <c r="KCU97" s="311"/>
      <c r="KCV97" s="311"/>
      <c r="KCW97" s="311"/>
      <c r="KCX97" s="311"/>
      <c r="KCY97" s="311"/>
      <c r="KCZ97" s="311"/>
      <c r="KDA97" s="311"/>
      <c r="KDB97" s="311"/>
      <c r="KDC97" s="311"/>
      <c r="KDD97" s="311"/>
      <c r="KDE97" s="311"/>
      <c r="KDF97" s="311"/>
      <c r="KDG97" s="311"/>
      <c r="KDH97" s="311"/>
      <c r="KDI97" s="311"/>
      <c r="KDJ97" s="311"/>
      <c r="KDK97" s="311"/>
      <c r="KDL97" s="311"/>
      <c r="KDM97" s="311"/>
      <c r="KDN97" s="311"/>
      <c r="KDO97" s="311"/>
      <c r="KDP97" s="311"/>
      <c r="KDQ97" s="311"/>
      <c r="KDR97" s="311"/>
      <c r="KDS97" s="311"/>
      <c r="KDT97" s="311"/>
      <c r="KDU97" s="311"/>
      <c r="KDV97" s="311"/>
      <c r="KDW97" s="311"/>
      <c r="KDX97" s="311"/>
      <c r="KDY97" s="311"/>
      <c r="KDZ97" s="311"/>
      <c r="KEA97" s="311"/>
      <c r="KEB97" s="311"/>
      <c r="KEC97" s="311"/>
      <c r="KED97" s="311"/>
      <c r="KEE97" s="311"/>
      <c r="KEF97" s="311"/>
      <c r="KEG97" s="311"/>
      <c r="KEH97" s="311"/>
      <c r="KEI97" s="311"/>
      <c r="KEJ97" s="311"/>
      <c r="KEK97" s="311"/>
      <c r="KEL97" s="311"/>
      <c r="KEM97" s="311"/>
      <c r="KEN97" s="311"/>
      <c r="KEO97" s="311"/>
      <c r="KEP97" s="311"/>
      <c r="KEQ97" s="311"/>
      <c r="KER97" s="311"/>
      <c r="KES97" s="311"/>
      <c r="KET97" s="311"/>
      <c r="KEU97" s="311"/>
      <c r="KEV97" s="311"/>
      <c r="KEW97" s="311"/>
      <c r="KEX97" s="311"/>
      <c r="KEY97" s="311"/>
      <c r="KEZ97" s="311"/>
      <c r="KFA97" s="311"/>
      <c r="KFB97" s="311"/>
      <c r="KFC97" s="311"/>
      <c r="KFD97" s="311"/>
      <c r="KFE97" s="311"/>
      <c r="KFF97" s="311"/>
      <c r="KFG97" s="311"/>
      <c r="KFH97" s="311"/>
      <c r="KFI97" s="311"/>
      <c r="KFJ97" s="311"/>
      <c r="KFK97" s="311"/>
      <c r="KFL97" s="311"/>
      <c r="KFM97" s="311"/>
      <c r="KFN97" s="311"/>
      <c r="KFO97" s="311"/>
      <c r="KFP97" s="311"/>
      <c r="KFQ97" s="311"/>
      <c r="KFR97" s="311"/>
      <c r="KFS97" s="311"/>
      <c r="KFT97" s="311"/>
      <c r="KFU97" s="311"/>
      <c r="KFV97" s="311"/>
      <c r="KFW97" s="311"/>
      <c r="KFX97" s="311"/>
      <c r="KFY97" s="311"/>
      <c r="KFZ97" s="311"/>
      <c r="KGA97" s="311"/>
      <c r="KGB97" s="311"/>
      <c r="KGC97" s="311"/>
      <c r="KGD97" s="311"/>
      <c r="KGE97" s="311"/>
      <c r="KGF97" s="311"/>
      <c r="KGG97" s="311"/>
      <c r="KGH97" s="311"/>
      <c r="KGI97" s="311"/>
      <c r="KGJ97" s="311"/>
      <c r="KGK97" s="311"/>
      <c r="KGL97" s="311"/>
      <c r="KGM97" s="311"/>
      <c r="KGN97" s="311"/>
      <c r="KGO97" s="311"/>
      <c r="KGP97" s="311"/>
      <c r="KGQ97" s="311"/>
      <c r="KGR97" s="311"/>
      <c r="KGS97" s="311"/>
      <c r="KGT97" s="311"/>
      <c r="KGU97" s="311"/>
      <c r="KGV97" s="311"/>
      <c r="KGW97" s="311"/>
      <c r="KGX97" s="311"/>
      <c r="KGY97" s="311"/>
      <c r="KGZ97" s="311"/>
      <c r="KHA97" s="311"/>
      <c r="KHB97" s="311"/>
      <c r="KHC97" s="311"/>
      <c r="KHD97" s="311"/>
      <c r="KHE97" s="311"/>
      <c r="KHF97" s="311"/>
      <c r="KHG97" s="311"/>
      <c r="KHH97" s="311"/>
      <c r="KHI97" s="311"/>
      <c r="KHJ97" s="311"/>
      <c r="KHK97" s="311"/>
      <c r="KHL97" s="311"/>
      <c r="KHM97" s="311"/>
      <c r="KHN97" s="311"/>
      <c r="KHO97" s="311"/>
      <c r="KHP97" s="311"/>
      <c r="KHQ97" s="311"/>
      <c r="KHR97" s="311"/>
      <c r="KHS97" s="311"/>
      <c r="KHT97" s="311"/>
      <c r="KHU97" s="311"/>
      <c r="KHV97" s="311"/>
      <c r="KHW97" s="311"/>
      <c r="KHX97" s="311"/>
      <c r="KHY97" s="311"/>
      <c r="KHZ97" s="311"/>
      <c r="KIA97" s="311"/>
      <c r="KIB97" s="311"/>
      <c r="KIC97" s="311"/>
      <c r="KID97" s="311"/>
      <c r="KIE97" s="311"/>
      <c r="KIF97" s="311"/>
      <c r="KIG97" s="311"/>
      <c r="KIH97" s="311"/>
      <c r="KII97" s="311"/>
      <c r="KIJ97" s="311"/>
      <c r="KIK97" s="311"/>
      <c r="KIL97" s="311"/>
      <c r="KIM97" s="311"/>
      <c r="KIN97" s="311"/>
      <c r="KIO97" s="311"/>
      <c r="KIP97" s="311"/>
      <c r="KIQ97" s="311"/>
      <c r="KIR97" s="311"/>
      <c r="KIS97" s="311"/>
      <c r="KIT97" s="311"/>
      <c r="KIU97" s="311"/>
      <c r="KIV97" s="311"/>
      <c r="KIW97" s="311"/>
      <c r="KIX97" s="311"/>
      <c r="KIY97" s="311"/>
      <c r="KIZ97" s="311"/>
      <c r="KJA97" s="311"/>
      <c r="KJB97" s="311"/>
      <c r="KJC97" s="311"/>
      <c r="KJD97" s="311"/>
      <c r="KJE97" s="311"/>
      <c r="KJF97" s="311"/>
      <c r="KJG97" s="311"/>
      <c r="KJH97" s="311"/>
      <c r="KJI97" s="311"/>
      <c r="KJJ97" s="311"/>
      <c r="KJK97" s="311"/>
      <c r="KJL97" s="311"/>
      <c r="KJM97" s="311"/>
      <c r="KJN97" s="311"/>
      <c r="KJO97" s="311"/>
      <c r="KJP97" s="311"/>
      <c r="KJQ97" s="311"/>
      <c r="KJR97" s="311"/>
      <c r="KJS97" s="311"/>
      <c r="KJT97" s="311"/>
      <c r="KJU97" s="311"/>
      <c r="KJV97" s="311"/>
      <c r="KJW97" s="311"/>
      <c r="KJX97" s="311"/>
      <c r="KJY97" s="311"/>
      <c r="KJZ97" s="311"/>
      <c r="KKA97" s="311"/>
      <c r="KKB97" s="311"/>
      <c r="KKC97" s="311"/>
      <c r="KKD97" s="311"/>
      <c r="KKE97" s="311"/>
      <c r="KKF97" s="311"/>
      <c r="KKG97" s="311"/>
      <c r="KKH97" s="311"/>
      <c r="KKI97" s="311"/>
      <c r="KKJ97" s="311"/>
      <c r="KKK97" s="311"/>
      <c r="KKL97" s="311"/>
      <c r="KKM97" s="311"/>
      <c r="KKN97" s="311"/>
      <c r="KKO97" s="311"/>
      <c r="KKP97" s="311"/>
      <c r="KKQ97" s="311"/>
      <c r="KKR97" s="311"/>
      <c r="KKS97" s="311"/>
      <c r="KKT97" s="311"/>
      <c r="KKU97" s="311"/>
      <c r="KKV97" s="311"/>
      <c r="KKW97" s="311"/>
      <c r="KKX97" s="311"/>
      <c r="KKY97" s="311"/>
      <c r="KKZ97" s="311"/>
      <c r="KLA97" s="311"/>
      <c r="KLB97" s="311"/>
      <c r="KLC97" s="311"/>
      <c r="KLD97" s="311"/>
      <c r="KLE97" s="311"/>
      <c r="KLF97" s="311"/>
      <c r="KLG97" s="311"/>
      <c r="KLH97" s="311"/>
      <c r="KLI97" s="311"/>
      <c r="KLJ97" s="311"/>
      <c r="KLK97" s="311"/>
      <c r="KLL97" s="311"/>
      <c r="KLM97" s="311"/>
      <c r="KLN97" s="311"/>
      <c r="KLO97" s="311"/>
      <c r="KLP97" s="311"/>
      <c r="KLQ97" s="311"/>
      <c r="KLR97" s="311"/>
      <c r="KLS97" s="311"/>
      <c r="KLT97" s="311"/>
      <c r="KLU97" s="311"/>
      <c r="KLV97" s="311"/>
      <c r="KLW97" s="311"/>
      <c r="KLX97" s="311"/>
      <c r="KLY97" s="311"/>
      <c r="KLZ97" s="311"/>
      <c r="KMA97" s="311"/>
      <c r="KMB97" s="311"/>
      <c r="KMC97" s="311"/>
      <c r="KMD97" s="311"/>
      <c r="KME97" s="311"/>
      <c r="KMF97" s="311"/>
      <c r="KMG97" s="311"/>
      <c r="KMH97" s="311"/>
      <c r="KMI97" s="311"/>
      <c r="KMJ97" s="311"/>
      <c r="KMK97" s="311"/>
      <c r="KML97" s="311"/>
      <c r="KMM97" s="311"/>
      <c r="KMN97" s="311"/>
      <c r="KMO97" s="311"/>
      <c r="KMP97" s="311"/>
      <c r="KMQ97" s="311"/>
      <c r="KMR97" s="311"/>
      <c r="KMS97" s="311"/>
      <c r="KMT97" s="311"/>
      <c r="KMU97" s="311"/>
      <c r="KMV97" s="311"/>
      <c r="KMW97" s="311"/>
      <c r="KMX97" s="311"/>
      <c r="KMY97" s="311"/>
      <c r="KMZ97" s="311"/>
      <c r="KNA97" s="311"/>
      <c r="KNB97" s="311"/>
      <c r="KNC97" s="311"/>
      <c r="KND97" s="311"/>
      <c r="KNE97" s="311"/>
      <c r="KNF97" s="311"/>
      <c r="KNG97" s="311"/>
      <c r="KNH97" s="311"/>
      <c r="KNI97" s="311"/>
      <c r="KNJ97" s="311"/>
      <c r="KNK97" s="311"/>
      <c r="KNL97" s="311"/>
      <c r="KNM97" s="311"/>
      <c r="KNN97" s="311"/>
      <c r="KNO97" s="311"/>
      <c r="KNP97" s="311"/>
      <c r="KNQ97" s="311"/>
      <c r="KNR97" s="311"/>
      <c r="KNS97" s="311"/>
      <c r="KNT97" s="311"/>
      <c r="KNU97" s="311"/>
      <c r="KNV97" s="311"/>
      <c r="KNW97" s="311"/>
      <c r="KNX97" s="311"/>
      <c r="KNY97" s="311"/>
      <c r="KNZ97" s="311"/>
      <c r="KOA97" s="311"/>
      <c r="KOB97" s="311"/>
      <c r="KOC97" s="311"/>
      <c r="KOD97" s="311"/>
      <c r="KOE97" s="311"/>
      <c r="KOF97" s="311"/>
      <c r="KOG97" s="311"/>
      <c r="KOH97" s="311"/>
      <c r="KOI97" s="311"/>
      <c r="KOJ97" s="311"/>
      <c r="KOK97" s="311"/>
      <c r="KOL97" s="311"/>
      <c r="KOM97" s="311"/>
      <c r="KON97" s="311"/>
      <c r="KOO97" s="311"/>
      <c r="KOP97" s="311"/>
      <c r="KOQ97" s="311"/>
      <c r="KOR97" s="311"/>
      <c r="KOS97" s="311"/>
      <c r="KOT97" s="311"/>
      <c r="KOU97" s="311"/>
      <c r="KOV97" s="311"/>
      <c r="KOW97" s="311"/>
      <c r="KOX97" s="311"/>
      <c r="KOY97" s="311"/>
      <c r="KOZ97" s="311"/>
      <c r="KPA97" s="311"/>
      <c r="KPB97" s="311"/>
      <c r="KPC97" s="311"/>
      <c r="KPD97" s="311"/>
      <c r="KPE97" s="311"/>
      <c r="KPF97" s="311"/>
      <c r="KPG97" s="311"/>
      <c r="KPH97" s="311"/>
      <c r="KPI97" s="311"/>
      <c r="KPJ97" s="311"/>
      <c r="KPK97" s="311"/>
      <c r="KPL97" s="311"/>
      <c r="KPM97" s="311"/>
      <c r="KPN97" s="311"/>
      <c r="KPO97" s="311"/>
      <c r="KPP97" s="311"/>
      <c r="KPQ97" s="311"/>
      <c r="KPR97" s="311"/>
      <c r="KPS97" s="311"/>
      <c r="KPT97" s="311"/>
      <c r="KPU97" s="311"/>
      <c r="KPV97" s="311"/>
      <c r="KPW97" s="311"/>
      <c r="KPX97" s="311"/>
      <c r="KPY97" s="311"/>
      <c r="KPZ97" s="311"/>
      <c r="KQA97" s="311"/>
      <c r="KQB97" s="311"/>
      <c r="KQC97" s="311"/>
      <c r="KQD97" s="311"/>
      <c r="KQE97" s="311"/>
      <c r="KQF97" s="311"/>
      <c r="KQG97" s="311"/>
      <c r="KQH97" s="311"/>
      <c r="KQI97" s="311"/>
      <c r="KQJ97" s="311"/>
      <c r="KQK97" s="311"/>
      <c r="KQL97" s="311"/>
      <c r="KQM97" s="311"/>
      <c r="KQN97" s="311"/>
      <c r="KQO97" s="311"/>
      <c r="KQP97" s="311"/>
      <c r="KQQ97" s="311"/>
      <c r="KQR97" s="311"/>
      <c r="KQS97" s="311"/>
      <c r="KQT97" s="311"/>
      <c r="KQU97" s="311"/>
      <c r="KQV97" s="311"/>
      <c r="KQW97" s="311"/>
      <c r="KQX97" s="311"/>
      <c r="KQY97" s="311"/>
      <c r="KQZ97" s="311"/>
      <c r="KRA97" s="311"/>
      <c r="KRB97" s="311"/>
      <c r="KRC97" s="311"/>
      <c r="KRD97" s="311"/>
      <c r="KRE97" s="311"/>
      <c r="KRF97" s="311"/>
      <c r="KRG97" s="311"/>
      <c r="KRH97" s="311"/>
      <c r="KRI97" s="311"/>
      <c r="KRJ97" s="311"/>
      <c r="KRK97" s="311"/>
      <c r="KRL97" s="311"/>
      <c r="KRM97" s="311"/>
      <c r="KRN97" s="311"/>
      <c r="KRO97" s="311"/>
      <c r="KRP97" s="311"/>
      <c r="KRQ97" s="311"/>
      <c r="KRR97" s="311"/>
      <c r="KRS97" s="311"/>
      <c r="KRT97" s="311"/>
      <c r="KRU97" s="311"/>
      <c r="KRV97" s="311"/>
      <c r="KRW97" s="311"/>
      <c r="KRX97" s="311"/>
      <c r="KRY97" s="311"/>
      <c r="KRZ97" s="311"/>
      <c r="KSA97" s="311"/>
      <c r="KSB97" s="311"/>
      <c r="KSC97" s="311"/>
      <c r="KSD97" s="311"/>
      <c r="KSE97" s="311"/>
      <c r="KSF97" s="311"/>
      <c r="KSG97" s="311"/>
      <c r="KSH97" s="311"/>
      <c r="KSI97" s="311"/>
      <c r="KSJ97" s="311"/>
      <c r="KSK97" s="311"/>
      <c r="KSL97" s="311"/>
      <c r="KSM97" s="311"/>
      <c r="KSN97" s="311"/>
      <c r="KSO97" s="311"/>
      <c r="KSP97" s="311"/>
      <c r="KSQ97" s="311"/>
      <c r="KSR97" s="311"/>
      <c r="KSS97" s="311"/>
      <c r="KST97" s="311"/>
      <c r="KSU97" s="311"/>
      <c r="KSV97" s="311"/>
      <c r="KSW97" s="311"/>
      <c r="KSX97" s="311"/>
      <c r="KSY97" s="311"/>
      <c r="KSZ97" s="311"/>
      <c r="KTA97" s="311"/>
      <c r="KTB97" s="311"/>
      <c r="KTC97" s="311"/>
      <c r="KTD97" s="311"/>
      <c r="KTE97" s="311"/>
      <c r="KTF97" s="311"/>
      <c r="KTG97" s="311"/>
      <c r="KTH97" s="311"/>
      <c r="KTI97" s="311"/>
      <c r="KTJ97" s="311"/>
      <c r="KTK97" s="311"/>
      <c r="KTL97" s="311"/>
      <c r="KTM97" s="311"/>
      <c r="KTN97" s="311"/>
      <c r="KTO97" s="311"/>
      <c r="KTP97" s="311"/>
      <c r="KTQ97" s="311"/>
      <c r="KTR97" s="311"/>
      <c r="KTS97" s="311"/>
      <c r="KTT97" s="311"/>
      <c r="KTU97" s="311"/>
      <c r="KTV97" s="311"/>
      <c r="KTW97" s="311"/>
      <c r="KTX97" s="311"/>
      <c r="KTY97" s="311"/>
      <c r="KTZ97" s="311"/>
      <c r="KUA97" s="311"/>
      <c r="KUB97" s="311"/>
      <c r="KUC97" s="311"/>
      <c r="KUD97" s="311"/>
      <c r="KUE97" s="311"/>
      <c r="KUF97" s="311"/>
      <c r="KUG97" s="311"/>
      <c r="KUH97" s="311"/>
      <c r="KUI97" s="311"/>
      <c r="KUJ97" s="311"/>
      <c r="KUK97" s="311"/>
      <c r="KUL97" s="311"/>
      <c r="KUM97" s="311"/>
      <c r="KUN97" s="311"/>
      <c r="KUO97" s="311"/>
      <c r="KUP97" s="311"/>
      <c r="KUQ97" s="311"/>
      <c r="KUR97" s="311"/>
      <c r="KUS97" s="311"/>
      <c r="KUT97" s="311"/>
      <c r="KUU97" s="311"/>
      <c r="KUV97" s="311"/>
      <c r="KUW97" s="311"/>
      <c r="KUX97" s="311"/>
      <c r="KUY97" s="311"/>
      <c r="KUZ97" s="311"/>
      <c r="KVA97" s="311"/>
      <c r="KVB97" s="311"/>
      <c r="KVC97" s="311"/>
      <c r="KVD97" s="311"/>
      <c r="KVE97" s="311"/>
      <c r="KVF97" s="311"/>
      <c r="KVG97" s="311"/>
      <c r="KVH97" s="311"/>
      <c r="KVI97" s="311"/>
      <c r="KVJ97" s="311"/>
      <c r="KVK97" s="311"/>
      <c r="KVL97" s="311"/>
      <c r="KVM97" s="311"/>
      <c r="KVN97" s="311"/>
      <c r="KVO97" s="311"/>
      <c r="KVP97" s="311"/>
      <c r="KVQ97" s="311"/>
      <c r="KVR97" s="311"/>
      <c r="KVS97" s="311"/>
      <c r="KVT97" s="311"/>
      <c r="KVU97" s="311"/>
      <c r="KVV97" s="311"/>
      <c r="KVW97" s="311"/>
      <c r="KVX97" s="311"/>
      <c r="KVY97" s="311"/>
      <c r="KVZ97" s="311"/>
      <c r="KWA97" s="311"/>
      <c r="KWB97" s="311"/>
      <c r="KWC97" s="311"/>
      <c r="KWD97" s="311"/>
      <c r="KWE97" s="311"/>
      <c r="KWF97" s="311"/>
      <c r="KWG97" s="311"/>
      <c r="KWH97" s="311"/>
      <c r="KWI97" s="311"/>
      <c r="KWJ97" s="311"/>
      <c r="KWK97" s="311"/>
      <c r="KWL97" s="311"/>
      <c r="KWM97" s="311"/>
      <c r="KWN97" s="311"/>
      <c r="KWO97" s="311"/>
      <c r="KWP97" s="311"/>
      <c r="KWQ97" s="311"/>
      <c r="KWR97" s="311"/>
      <c r="KWS97" s="311"/>
      <c r="KWT97" s="311"/>
      <c r="KWU97" s="311"/>
      <c r="KWV97" s="311"/>
      <c r="KWW97" s="311"/>
      <c r="KWX97" s="311"/>
      <c r="KWY97" s="311"/>
      <c r="KWZ97" s="311"/>
      <c r="KXA97" s="311"/>
      <c r="KXB97" s="311"/>
      <c r="KXC97" s="311"/>
      <c r="KXD97" s="311"/>
      <c r="KXE97" s="311"/>
      <c r="KXF97" s="311"/>
      <c r="KXG97" s="311"/>
      <c r="KXH97" s="311"/>
      <c r="KXI97" s="311"/>
      <c r="KXJ97" s="311"/>
      <c r="KXK97" s="311"/>
      <c r="KXL97" s="311"/>
      <c r="KXM97" s="311"/>
      <c r="KXN97" s="311"/>
      <c r="KXO97" s="311"/>
      <c r="KXP97" s="311"/>
      <c r="KXQ97" s="311"/>
      <c r="KXR97" s="311"/>
      <c r="KXS97" s="311"/>
      <c r="KXT97" s="311"/>
      <c r="KXU97" s="311"/>
      <c r="KXV97" s="311"/>
      <c r="KXW97" s="311"/>
      <c r="KXX97" s="311"/>
      <c r="KXY97" s="311"/>
      <c r="KXZ97" s="311"/>
      <c r="KYA97" s="311"/>
      <c r="KYB97" s="311"/>
      <c r="KYC97" s="311"/>
      <c r="KYD97" s="311"/>
      <c r="KYE97" s="311"/>
      <c r="KYF97" s="311"/>
      <c r="KYG97" s="311"/>
      <c r="KYH97" s="311"/>
      <c r="KYI97" s="311"/>
      <c r="KYJ97" s="311"/>
      <c r="KYK97" s="311"/>
      <c r="KYL97" s="311"/>
      <c r="KYM97" s="311"/>
      <c r="KYN97" s="311"/>
      <c r="KYO97" s="311"/>
      <c r="KYP97" s="311"/>
      <c r="KYQ97" s="311"/>
      <c r="KYR97" s="311"/>
      <c r="KYS97" s="311"/>
      <c r="KYT97" s="311"/>
      <c r="KYU97" s="311"/>
      <c r="KYV97" s="311"/>
      <c r="KYW97" s="311"/>
      <c r="KYX97" s="311"/>
      <c r="KYY97" s="311"/>
      <c r="KYZ97" s="311"/>
      <c r="KZA97" s="311"/>
      <c r="KZB97" s="311"/>
      <c r="KZC97" s="311"/>
      <c r="KZD97" s="311"/>
      <c r="KZE97" s="311"/>
      <c r="KZF97" s="311"/>
      <c r="KZG97" s="311"/>
      <c r="KZH97" s="311"/>
      <c r="KZI97" s="311"/>
      <c r="KZJ97" s="311"/>
      <c r="KZK97" s="311"/>
      <c r="KZL97" s="311"/>
      <c r="KZM97" s="311"/>
      <c r="KZN97" s="311"/>
      <c r="KZO97" s="311"/>
      <c r="KZP97" s="311"/>
      <c r="KZQ97" s="311"/>
      <c r="KZR97" s="311"/>
      <c r="KZS97" s="311"/>
      <c r="KZT97" s="311"/>
      <c r="KZU97" s="311"/>
      <c r="KZV97" s="311"/>
      <c r="KZW97" s="311"/>
      <c r="KZX97" s="311"/>
      <c r="KZY97" s="311"/>
      <c r="KZZ97" s="311"/>
      <c r="LAA97" s="311"/>
      <c r="LAB97" s="311"/>
      <c r="LAC97" s="311"/>
      <c r="LAD97" s="311"/>
      <c r="LAE97" s="311"/>
      <c r="LAF97" s="311"/>
      <c r="LAG97" s="311"/>
      <c r="LAH97" s="311"/>
      <c r="LAI97" s="311"/>
      <c r="LAJ97" s="311"/>
      <c r="LAK97" s="311"/>
      <c r="LAL97" s="311"/>
      <c r="LAM97" s="311"/>
      <c r="LAN97" s="311"/>
      <c r="LAO97" s="311"/>
      <c r="LAP97" s="311"/>
      <c r="LAQ97" s="311"/>
      <c r="LAR97" s="311"/>
      <c r="LAS97" s="311"/>
      <c r="LAT97" s="311"/>
      <c r="LAU97" s="311"/>
      <c r="LAV97" s="311"/>
      <c r="LAW97" s="311"/>
      <c r="LAX97" s="311"/>
      <c r="LAY97" s="311"/>
      <c r="LAZ97" s="311"/>
      <c r="LBA97" s="311"/>
      <c r="LBB97" s="311"/>
      <c r="LBC97" s="311"/>
      <c r="LBD97" s="311"/>
      <c r="LBE97" s="311"/>
      <c r="LBF97" s="311"/>
      <c r="LBG97" s="311"/>
      <c r="LBH97" s="311"/>
      <c r="LBI97" s="311"/>
      <c r="LBJ97" s="311"/>
      <c r="LBK97" s="311"/>
      <c r="LBL97" s="311"/>
      <c r="LBM97" s="311"/>
      <c r="LBN97" s="311"/>
      <c r="LBO97" s="311"/>
      <c r="LBP97" s="311"/>
      <c r="LBQ97" s="311"/>
      <c r="LBR97" s="311"/>
      <c r="LBS97" s="311"/>
      <c r="LBT97" s="311"/>
      <c r="LBU97" s="311"/>
      <c r="LBV97" s="311"/>
      <c r="LBW97" s="311"/>
      <c r="LBX97" s="311"/>
      <c r="LBY97" s="311"/>
      <c r="LBZ97" s="311"/>
      <c r="LCA97" s="311"/>
      <c r="LCB97" s="311"/>
      <c r="LCC97" s="311"/>
      <c r="LCD97" s="311"/>
      <c r="LCE97" s="311"/>
      <c r="LCF97" s="311"/>
      <c r="LCG97" s="311"/>
      <c r="LCH97" s="311"/>
      <c r="LCI97" s="311"/>
      <c r="LCJ97" s="311"/>
      <c r="LCK97" s="311"/>
      <c r="LCL97" s="311"/>
      <c r="LCM97" s="311"/>
      <c r="LCN97" s="311"/>
      <c r="LCO97" s="311"/>
      <c r="LCP97" s="311"/>
      <c r="LCQ97" s="311"/>
      <c r="LCR97" s="311"/>
      <c r="LCS97" s="311"/>
      <c r="LCT97" s="311"/>
      <c r="LCU97" s="311"/>
      <c r="LCV97" s="311"/>
      <c r="LCW97" s="311"/>
      <c r="LCX97" s="311"/>
      <c r="LCY97" s="311"/>
      <c r="LCZ97" s="311"/>
      <c r="LDA97" s="311"/>
      <c r="LDB97" s="311"/>
      <c r="LDC97" s="311"/>
      <c r="LDD97" s="311"/>
      <c r="LDE97" s="311"/>
      <c r="LDF97" s="311"/>
      <c r="LDG97" s="311"/>
      <c r="LDH97" s="311"/>
      <c r="LDI97" s="311"/>
      <c r="LDJ97" s="311"/>
      <c r="LDK97" s="311"/>
      <c r="LDL97" s="311"/>
      <c r="LDM97" s="311"/>
      <c r="LDN97" s="311"/>
      <c r="LDO97" s="311"/>
      <c r="LDP97" s="311"/>
      <c r="LDQ97" s="311"/>
      <c r="LDR97" s="311"/>
      <c r="LDS97" s="311"/>
      <c r="LDT97" s="311"/>
      <c r="LDU97" s="311"/>
      <c r="LDV97" s="311"/>
      <c r="LDW97" s="311"/>
      <c r="LDX97" s="311"/>
      <c r="LDY97" s="311"/>
      <c r="LDZ97" s="311"/>
      <c r="LEA97" s="311"/>
      <c r="LEB97" s="311"/>
      <c r="LEC97" s="311"/>
      <c r="LED97" s="311"/>
      <c r="LEE97" s="311"/>
      <c r="LEF97" s="311"/>
      <c r="LEG97" s="311"/>
      <c r="LEH97" s="311"/>
      <c r="LEI97" s="311"/>
      <c r="LEJ97" s="311"/>
      <c r="LEK97" s="311"/>
      <c r="LEL97" s="311"/>
      <c r="LEM97" s="311"/>
      <c r="LEN97" s="311"/>
      <c r="LEO97" s="311"/>
      <c r="LEP97" s="311"/>
      <c r="LEQ97" s="311"/>
      <c r="LER97" s="311"/>
      <c r="LES97" s="311"/>
      <c r="LET97" s="311"/>
      <c r="LEU97" s="311"/>
      <c r="LEV97" s="311"/>
      <c r="LEW97" s="311"/>
      <c r="LEX97" s="311"/>
      <c r="LEY97" s="311"/>
      <c r="LEZ97" s="311"/>
      <c r="LFA97" s="311"/>
      <c r="LFB97" s="311"/>
      <c r="LFC97" s="311"/>
      <c r="LFD97" s="311"/>
      <c r="LFE97" s="311"/>
      <c r="LFF97" s="311"/>
      <c r="LFG97" s="311"/>
      <c r="LFH97" s="311"/>
      <c r="LFI97" s="311"/>
      <c r="LFJ97" s="311"/>
      <c r="LFK97" s="311"/>
      <c r="LFL97" s="311"/>
      <c r="LFM97" s="311"/>
      <c r="LFN97" s="311"/>
      <c r="LFO97" s="311"/>
      <c r="LFP97" s="311"/>
      <c r="LFQ97" s="311"/>
      <c r="LFR97" s="311"/>
      <c r="LFS97" s="311"/>
      <c r="LFT97" s="311"/>
      <c r="LFU97" s="311"/>
      <c r="LFV97" s="311"/>
      <c r="LFW97" s="311"/>
      <c r="LFX97" s="311"/>
      <c r="LFY97" s="311"/>
      <c r="LFZ97" s="311"/>
      <c r="LGA97" s="311"/>
      <c r="LGB97" s="311"/>
      <c r="LGC97" s="311"/>
      <c r="LGD97" s="311"/>
      <c r="LGE97" s="311"/>
      <c r="LGF97" s="311"/>
      <c r="LGG97" s="311"/>
      <c r="LGH97" s="311"/>
      <c r="LGI97" s="311"/>
      <c r="LGJ97" s="311"/>
      <c r="LGK97" s="311"/>
      <c r="LGL97" s="311"/>
      <c r="LGM97" s="311"/>
      <c r="LGN97" s="311"/>
      <c r="LGO97" s="311"/>
      <c r="LGP97" s="311"/>
      <c r="LGQ97" s="311"/>
      <c r="LGR97" s="311"/>
      <c r="LGS97" s="311"/>
      <c r="LGT97" s="311"/>
      <c r="LGU97" s="311"/>
      <c r="LGV97" s="311"/>
      <c r="LGW97" s="311"/>
      <c r="LGX97" s="311"/>
      <c r="LGY97" s="311"/>
      <c r="LGZ97" s="311"/>
      <c r="LHA97" s="311"/>
      <c r="LHB97" s="311"/>
      <c r="LHC97" s="311"/>
      <c r="LHD97" s="311"/>
      <c r="LHE97" s="311"/>
      <c r="LHF97" s="311"/>
      <c r="LHG97" s="311"/>
      <c r="LHH97" s="311"/>
      <c r="LHI97" s="311"/>
      <c r="LHJ97" s="311"/>
      <c r="LHK97" s="311"/>
      <c r="LHL97" s="311"/>
      <c r="LHM97" s="311"/>
      <c r="LHN97" s="311"/>
      <c r="LHO97" s="311"/>
      <c r="LHP97" s="311"/>
      <c r="LHQ97" s="311"/>
      <c r="LHR97" s="311"/>
      <c r="LHS97" s="311"/>
      <c r="LHT97" s="311"/>
      <c r="LHU97" s="311"/>
      <c r="LHV97" s="311"/>
      <c r="LHW97" s="311"/>
      <c r="LHX97" s="311"/>
      <c r="LHY97" s="311"/>
      <c r="LHZ97" s="311"/>
      <c r="LIA97" s="311"/>
      <c r="LIB97" s="311"/>
      <c r="LIC97" s="311"/>
      <c r="LID97" s="311"/>
      <c r="LIE97" s="311"/>
      <c r="LIF97" s="311"/>
      <c r="LIG97" s="311"/>
      <c r="LIH97" s="311"/>
      <c r="LII97" s="311"/>
      <c r="LIJ97" s="311"/>
      <c r="LIK97" s="311"/>
      <c r="LIL97" s="311"/>
      <c r="LIM97" s="311"/>
      <c r="LIN97" s="311"/>
      <c r="LIO97" s="311"/>
      <c r="LIP97" s="311"/>
      <c r="LIQ97" s="311"/>
      <c r="LIR97" s="311"/>
      <c r="LIS97" s="311"/>
      <c r="LIT97" s="311"/>
      <c r="LIU97" s="311"/>
      <c r="LIV97" s="311"/>
      <c r="LIW97" s="311"/>
      <c r="LIX97" s="311"/>
      <c r="LIY97" s="311"/>
      <c r="LIZ97" s="311"/>
      <c r="LJA97" s="311"/>
      <c r="LJB97" s="311"/>
      <c r="LJC97" s="311"/>
      <c r="LJD97" s="311"/>
      <c r="LJE97" s="311"/>
      <c r="LJF97" s="311"/>
      <c r="LJG97" s="311"/>
      <c r="LJH97" s="311"/>
      <c r="LJI97" s="311"/>
      <c r="LJJ97" s="311"/>
      <c r="LJK97" s="311"/>
      <c r="LJL97" s="311"/>
      <c r="LJM97" s="311"/>
      <c r="LJN97" s="311"/>
      <c r="LJO97" s="311"/>
      <c r="LJP97" s="311"/>
      <c r="LJQ97" s="311"/>
      <c r="LJR97" s="311"/>
      <c r="LJS97" s="311"/>
      <c r="LJT97" s="311"/>
      <c r="LJU97" s="311"/>
      <c r="LJV97" s="311"/>
      <c r="LJW97" s="311"/>
      <c r="LJX97" s="311"/>
      <c r="LJY97" s="311"/>
      <c r="LJZ97" s="311"/>
      <c r="LKA97" s="311"/>
      <c r="LKB97" s="311"/>
      <c r="LKC97" s="311"/>
      <c r="LKD97" s="311"/>
      <c r="LKE97" s="311"/>
      <c r="LKF97" s="311"/>
      <c r="LKG97" s="311"/>
      <c r="LKH97" s="311"/>
      <c r="LKI97" s="311"/>
      <c r="LKJ97" s="311"/>
      <c r="LKK97" s="311"/>
      <c r="LKL97" s="311"/>
      <c r="LKM97" s="311"/>
      <c r="LKN97" s="311"/>
      <c r="LKO97" s="311"/>
      <c r="LKP97" s="311"/>
      <c r="LKQ97" s="311"/>
      <c r="LKR97" s="311"/>
      <c r="LKS97" s="311"/>
      <c r="LKT97" s="311"/>
      <c r="LKU97" s="311"/>
      <c r="LKV97" s="311"/>
      <c r="LKW97" s="311"/>
      <c r="LKX97" s="311"/>
      <c r="LKY97" s="311"/>
      <c r="LKZ97" s="311"/>
      <c r="LLA97" s="311"/>
      <c r="LLB97" s="311"/>
      <c r="LLC97" s="311"/>
      <c r="LLD97" s="311"/>
      <c r="LLE97" s="311"/>
      <c r="LLF97" s="311"/>
      <c r="LLG97" s="311"/>
      <c r="LLH97" s="311"/>
      <c r="LLI97" s="311"/>
      <c r="LLJ97" s="311"/>
      <c r="LLK97" s="311"/>
      <c r="LLL97" s="311"/>
      <c r="LLM97" s="311"/>
      <c r="LLN97" s="311"/>
      <c r="LLO97" s="311"/>
      <c r="LLP97" s="311"/>
      <c r="LLQ97" s="311"/>
      <c r="LLR97" s="311"/>
      <c r="LLS97" s="311"/>
      <c r="LLT97" s="311"/>
      <c r="LLU97" s="311"/>
      <c r="LLV97" s="311"/>
      <c r="LLW97" s="311"/>
      <c r="LLX97" s="311"/>
      <c r="LLY97" s="311"/>
      <c r="LLZ97" s="311"/>
      <c r="LMA97" s="311"/>
      <c r="LMB97" s="311"/>
      <c r="LMC97" s="311"/>
      <c r="LMD97" s="311"/>
      <c r="LME97" s="311"/>
      <c r="LMF97" s="311"/>
      <c r="LMG97" s="311"/>
      <c r="LMH97" s="311"/>
      <c r="LMI97" s="311"/>
      <c r="LMJ97" s="311"/>
      <c r="LMK97" s="311"/>
      <c r="LML97" s="311"/>
      <c r="LMM97" s="311"/>
      <c r="LMN97" s="311"/>
      <c r="LMO97" s="311"/>
      <c r="LMP97" s="311"/>
      <c r="LMQ97" s="311"/>
      <c r="LMR97" s="311"/>
      <c r="LMS97" s="311"/>
      <c r="LMT97" s="311"/>
      <c r="LMU97" s="311"/>
      <c r="LMV97" s="311"/>
      <c r="LMW97" s="311"/>
      <c r="LMX97" s="311"/>
      <c r="LMY97" s="311"/>
      <c r="LMZ97" s="311"/>
      <c r="LNA97" s="311"/>
      <c r="LNB97" s="311"/>
      <c r="LNC97" s="311"/>
      <c r="LND97" s="311"/>
      <c r="LNE97" s="311"/>
      <c r="LNF97" s="311"/>
      <c r="LNG97" s="311"/>
      <c r="LNH97" s="311"/>
      <c r="LNI97" s="311"/>
      <c r="LNJ97" s="311"/>
      <c r="LNK97" s="311"/>
      <c r="LNL97" s="311"/>
      <c r="LNM97" s="311"/>
      <c r="LNN97" s="311"/>
      <c r="LNO97" s="311"/>
      <c r="LNP97" s="311"/>
      <c r="LNQ97" s="311"/>
      <c r="LNR97" s="311"/>
      <c r="LNS97" s="311"/>
      <c r="LNT97" s="311"/>
      <c r="LNU97" s="311"/>
      <c r="LNV97" s="311"/>
      <c r="LNW97" s="311"/>
      <c r="LNX97" s="311"/>
      <c r="LNY97" s="311"/>
      <c r="LNZ97" s="311"/>
      <c r="LOA97" s="311"/>
      <c r="LOB97" s="311"/>
      <c r="LOC97" s="311"/>
      <c r="LOD97" s="311"/>
      <c r="LOE97" s="311"/>
      <c r="LOF97" s="311"/>
      <c r="LOG97" s="311"/>
      <c r="LOH97" s="311"/>
      <c r="LOI97" s="311"/>
      <c r="LOJ97" s="311"/>
      <c r="LOK97" s="311"/>
      <c r="LOL97" s="311"/>
      <c r="LOM97" s="311"/>
      <c r="LON97" s="311"/>
      <c r="LOO97" s="311"/>
      <c r="LOP97" s="311"/>
      <c r="LOQ97" s="311"/>
      <c r="LOR97" s="311"/>
      <c r="LOS97" s="311"/>
      <c r="LOT97" s="311"/>
      <c r="LOU97" s="311"/>
      <c r="LOV97" s="311"/>
      <c r="LOW97" s="311"/>
      <c r="LOX97" s="311"/>
      <c r="LOY97" s="311"/>
      <c r="LOZ97" s="311"/>
      <c r="LPA97" s="311"/>
      <c r="LPB97" s="311"/>
      <c r="LPC97" s="311"/>
      <c r="LPD97" s="311"/>
      <c r="LPE97" s="311"/>
      <c r="LPF97" s="311"/>
      <c r="LPG97" s="311"/>
      <c r="LPH97" s="311"/>
      <c r="LPI97" s="311"/>
      <c r="LPJ97" s="311"/>
      <c r="LPK97" s="311"/>
      <c r="LPL97" s="311"/>
      <c r="LPM97" s="311"/>
      <c r="LPN97" s="311"/>
      <c r="LPO97" s="311"/>
      <c r="LPP97" s="311"/>
      <c r="LPQ97" s="311"/>
      <c r="LPR97" s="311"/>
      <c r="LPS97" s="311"/>
      <c r="LPT97" s="311"/>
      <c r="LPU97" s="311"/>
      <c r="LPV97" s="311"/>
      <c r="LPW97" s="311"/>
      <c r="LPX97" s="311"/>
      <c r="LPY97" s="311"/>
      <c r="LPZ97" s="311"/>
      <c r="LQA97" s="311"/>
      <c r="LQB97" s="311"/>
      <c r="LQC97" s="311"/>
      <c r="LQD97" s="311"/>
      <c r="LQE97" s="311"/>
      <c r="LQF97" s="311"/>
      <c r="LQG97" s="311"/>
      <c r="LQH97" s="311"/>
      <c r="LQI97" s="311"/>
      <c r="LQJ97" s="311"/>
      <c r="LQK97" s="311"/>
      <c r="LQL97" s="311"/>
      <c r="LQM97" s="311"/>
      <c r="LQN97" s="311"/>
      <c r="LQO97" s="311"/>
      <c r="LQP97" s="311"/>
      <c r="LQQ97" s="311"/>
      <c r="LQR97" s="311"/>
      <c r="LQS97" s="311"/>
      <c r="LQT97" s="311"/>
      <c r="LQU97" s="311"/>
      <c r="LQV97" s="311"/>
      <c r="LQW97" s="311"/>
      <c r="LQX97" s="311"/>
      <c r="LQY97" s="311"/>
      <c r="LQZ97" s="311"/>
      <c r="LRA97" s="311"/>
      <c r="LRB97" s="311"/>
      <c r="LRC97" s="311"/>
      <c r="LRD97" s="311"/>
      <c r="LRE97" s="311"/>
      <c r="LRF97" s="311"/>
      <c r="LRG97" s="311"/>
      <c r="LRH97" s="311"/>
      <c r="LRI97" s="311"/>
      <c r="LRJ97" s="311"/>
      <c r="LRK97" s="311"/>
      <c r="LRL97" s="311"/>
      <c r="LRM97" s="311"/>
      <c r="LRN97" s="311"/>
      <c r="LRO97" s="311"/>
      <c r="LRP97" s="311"/>
      <c r="LRQ97" s="311"/>
      <c r="LRR97" s="311"/>
      <c r="LRS97" s="311"/>
      <c r="LRT97" s="311"/>
      <c r="LRU97" s="311"/>
      <c r="LRV97" s="311"/>
      <c r="LRW97" s="311"/>
      <c r="LRX97" s="311"/>
      <c r="LRY97" s="311"/>
      <c r="LRZ97" s="311"/>
      <c r="LSA97" s="311"/>
      <c r="LSB97" s="311"/>
      <c r="LSC97" s="311"/>
      <c r="LSD97" s="311"/>
      <c r="LSE97" s="311"/>
      <c r="LSF97" s="311"/>
      <c r="LSG97" s="311"/>
      <c r="LSH97" s="311"/>
      <c r="LSI97" s="311"/>
      <c r="LSJ97" s="311"/>
      <c r="LSK97" s="311"/>
      <c r="LSL97" s="311"/>
      <c r="LSM97" s="311"/>
      <c r="LSN97" s="311"/>
      <c r="LSO97" s="311"/>
      <c r="LSP97" s="311"/>
      <c r="LSQ97" s="311"/>
      <c r="LSR97" s="311"/>
      <c r="LSS97" s="311"/>
      <c r="LST97" s="311"/>
      <c r="LSU97" s="311"/>
      <c r="LSV97" s="311"/>
      <c r="LSW97" s="311"/>
      <c r="LSX97" s="311"/>
      <c r="LSY97" s="311"/>
      <c r="LSZ97" s="311"/>
      <c r="LTA97" s="311"/>
      <c r="LTB97" s="311"/>
      <c r="LTC97" s="311"/>
      <c r="LTD97" s="311"/>
      <c r="LTE97" s="311"/>
      <c r="LTF97" s="311"/>
      <c r="LTG97" s="311"/>
      <c r="LTH97" s="311"/>
      <c r="LTI97" s="311"/>
      <c r="LTJ97" s="311"/>
      <c r="LTK97" s="311"/>
      <c r="LTL97" s="311"/>
      <c r="LTM97" s="311"/>
      <c r="LTN97" s="311"/>
      <c r="LTO97" s="311"/>
      <c r="LTP97" s="311"/>
      <c r="LTQ97" s="311"/>
      <c r="LTR97" s="311"/>
      <c r="LTS97" s="311"/>
      <c r="LTT97" s="311"/>
      <c r="LTU97" s="311"/>
      <c r="LTV97" s="311"/>
      <c r="LTW97" s="311"/>
      <c r="LTX97" s="311"/>
      <c r="LTY97" s="311"/>
      <c r="LTZ97" s="311"/>
      <c r="LUA97" s="311"/>
      <c r="LUB97" s="311"/>
      <c r="LUC97" s="311"/>
      <c r="LUD97" s="311"/>
      <c r="LUE97" s="311"/>
      <c r="LUF97" s="311"/>
      <c r="LUG97" s="311"/>
      <c r="LUH97" s="311"/>
      <c r="LUI97" s="311"/>
      <c r="LUJ97" s="311"/>
      <c r="LUK97" s="311"/>
      <c r="LUL97" s="311"/>
      <c r="LUM97" s="311"/>
      <c r="LUN97" s="311"/>
      <c r="LUO97" s="311"/>
      <c r="LUP97" s="311"/>
      <c r="LUQ97" s="311"/>
      <c r="LUR97" s="311"/>
      <c r="LUS97" s="311"/>
      <c r="LUT97" s="311"/>
      <c r="LUU97" s="311"/>
      <c r="LUV97" s="311"/>
      <c r="LUW97" s="311"/>
      <c r="LUX97" s="311"/>
      <c r="LUY97" s="311"/>
      <c r="LUZ97" s="311"/>
      <c r="LVA97" s="311"/>
      <c r="LVB97" s="311"/>
      <c r="LVC97" s="311"/>
      <c r="LVD97" s="311"/>
      <c r="LVE97" s="311"/>
      <c r="LVF97" s="311"/>
      <c r="LVG97" s="311"/>
      <c r="LVH97" s="311"/>
      <c r="LVI97" s="311"/>
      <c r="LVJ97" s="311"/>
      <c r="LVK97" s="311"/>
      <c r="LVL97" s="311"/>
      <c r="LVM97" s="311"/>
      <c r="LVN97" s="311"/>
      <c r="LVO97" s="311"/>
      <c r="LVP97" s="311"/>
      <c r="LVQ97" s="311"/>
      <c r="LVR97" s="311"/>
      <c r="LVS97" s="311"/>
      <c r="LVT97" s="311"/>
      <c r="LVU97" s="311"/>
      <c r="LVV97" s="311"/>
      <c r="LVW97" s="311"/>
      <c r="LVX97" s="311"/>
      <c r="LVY97" s="311"/>
      <c r="LVZ97" s="311"/>
      <c r="LWA97" s="311"/>
      <c r="LWB97" s="311"/>
      <c r="LWC97" s="311"/>
      <c r="LWD97" s="311"/>
      <c r="LWE97" s="311"/>
      <c r="LWF97" s="311"/>
      <c r="LWG97" s="311"/>
      <c r="LWH97" s="311"/>
      <c r="LWI97" s="311"/>
      <c r="LWJ97" s="311"/>
      <c r="LWK97" s="311"/>
      <c r="LWL97" s="311"/>
      <c r="LWM97" s="311"/>
      <c r="LWN97" s="311"/>
      <c r="LWO97" s="311"/>
      <c r="LWP97" s="311"/>
      <c r="LWQ97" s="311"/>
      <c r="LWR97" s="311"/>
      <c r="LWS97" s="311"/>
      <c r="LWT97" s="311"/>
      <c r="LWU97" s="311"/>
      <c r="LWV97" s="311"/>
      <c r="LWW97" s="311"/>
      <c r="LWX97" s="311"/>
      <c r="LWY97" s="311"/>
      <c r="LWZ97" s="311"/>
      <c r="LXA97" s="311"/>
      <c r="LXB97" s="311"/>
      <c r="LXC97" s="311"/>
      <c r="LXD97" s="311"/>
      <c r="LXE97" s="311"/>
      <c r="LXF97" s="311"/>
      <c r="LXG97" s="311"/>
      <c r="LXH97" s="311"/>
      <c r="LXI97" s="311"/>
      <c r="LXJ97" s="311"/>
      <c r="LXK97" s="311"/>
      <c r="LXL97" s="311"/>
      <c r="LXM97" s="311"/>
      <c r="LXN97" s="311"/>
      <c r="LXO97" s="311"/>
      <c r="LXP97" s="311"/>
      <c r="LXQ97" s="311"/>
      <c r="LXR97" s="311"/>
      <c r="LXS97" s="311"/>
      <c r="LXT97" s="311"/>
      <c r="LXU97" s="311"/>
      <c r="LXV97" s="311"/>
      <c r="LXW97" s="311"/>
      <c r="LXX97" s="311"/>
      <c r="LXY97" s="311"/>
      <c r="LXZ97" s="311"/>
      <c r="LYA97" s="311"/>
      <c r="LYB97" s="311"/>
      <c r="LYC97" s="311"/>
      <c r="LYD97" s="311"/>
      <c r="LYE97" s="311"/>
      <c r="LYF97" s="311"/>
      <c r="LYG97" s="311"/>
      <c r="LYH97" s="311"/>
      <c r="LYI97" s="311"/>
      <c r="LYJ97" s="311"/>
      <c r="LYK97" s="311"/>
      <c r="LYL97" s="311"/>
      <c r="LYM97" s="311"/>
      <c r="LYN97" s="311"/>
      <c r="LYO97" s="311"/>
      <c r="LYP97" s="311"/>
      <c r="LYQ97" s="311"/>
      <c r="LYR97" s="311"/>
      <c r="LYS97" s="311"/>
      <c r="LYT97" s="311"/>
      <c r="LYU97" s="311"/>
      <c r="LYV97" s="311"/>
      <c r="LYW97" s="311"/>
      <c r="LYX97" s="311"/>
      <c r="LYY97" s="311"/>
      <c r="LYZ97" s="311"/>
      <c r="LZA97" s="311"/>
      <c r="LZB97" s="311"/>
      <c r="LZC97" s="311"/>
      <c r="LZD97" s="311"/>
      <c r="LZE97" s="311"/>
      <c r="LZF97" s="311"/>
      <c r="LZG97" s="311"/>
      <c r="LZH97" s="311"/>
      <c r="LZI97" s="311"/>
      <c r="LZJ97" s="311"/>
      <c r="LZK97" s="311"/>
      <c r="LZL97" s="311"/>
      <c r="LZM97" s="311"/>
      <c r="LZN97" s="311"/>
      <c r="LZO97" s="311"/>
      <c r="LZP97" s="311"/>
      <c r="LZQ97" s="311"/>
      <c r="LZR97" s="311"/>
      <c r="LZS97" s="311"/>
      <c r="LZT97" s="311"/>
      <c r="LZU97" s="311"/>
      <c r="LZV97" s="311"/>
      <c r="LZW97" s="311"/>
      <c r="LZX97" s="311"/>
      <c r="LZY97" s="311"/>
      <c r="LZZ97" s="311"/>
      <c r="MAA97" s="311"/>
      <c r="MAB97" s="311"/>
      <c r="MAC97" s="311"/>
      <c r="MAD97" s="311"/>
      <c r="MAE97" s="311"/>
      <c r="MAF97" s="311"/>
      <c r="MAG97" s="311"/>
      <c r="MAH97" s="311"/>
      <c r="MAI97" s="311"/>
      <c r="MAJ97" s="311"/>
      <c r="MAK97" s="311"/>
      <c r="MAL97" s="311"/>
      <c r="MAM97" s="311"/>
      <c r="MAN97" s="311"/>
      <c r="MAO97" s="311"/>
      <c r="MAP97" s="311"/>
      <c r="MAQ97" s="311"/>
      <c r="MAR97" s="311"/>
      <c r="MAS97" s="311"/>
      <c r="MAT97" s="311"/>
      <c r="MAU97" s="311"/>
      <c r="MAV97" s="311"/>
      <c r="MAW97" s="311"/>
      <c r="MAX97" s="311"/>
      <c r="MAY97" s="311"/>
      <c r="MAZ97" s="311"/>
      <c r="MBA97" s="311"/>
      <c r="MBB97" s="311"/>
      <c r="MBC97" s="311"/>
      <c r="MBD97" s="311"/>
      <c r="MBE97" s="311"/>
      <c r="MBF97" s="311"/>
      <c r="MBG97" s="311"/>
      <c r="MBH97" s="311"/>
      <c r="MBI97" s="311"/>
      <c r="MBJ97" s="311"/>
      <c r="MBK97" s="311"/>
      <c r="MBL97" s="311"/>
      <c r="MBM97" s="311"/>
      <c r="MBN97" s="311"/>
      <c r="MBO97" s="311"/>
      <c r="MBP97" s="311"/>
      <c r="MBQ97" s="311"/>
      <c r="MBR97" s="311"/>
      <c r="MBS97" s="311"/>
      <c r="MBT97" s="311"/>
      <c r="MBU97" s="311"/>
      <c r="MBV97" s="311"/>
      <c r="MBW97" s="311"/>
      <c r="MBX97" s="311"/>
      <c r="MBY97" s="311"/>
      <c r="MBZ97" s="311"/>
      <c r="MCA97" s="311"/>
      <c r="MCB97" s="311"/>
      <c r="MCC97" s="311"/>
      <c r="MCD97" s="311"/>
      <c r="MCE97" s="311"/>
      <c r="MCF97" s="311"/>
      <c r="MCG97" s="311"/>
      <c r="MCH97" s="311"/>
      <c r="MCI97" s="311"/>
      <c r="MCJ97" s="311"/>
      <c r="MCK97" s="311"/>
      <c r="MCL97" s="311"/>
      <c r="MCM97" s="311"/>
      <c r="MCN97" s="311"/>
      <c r="MCO97" s="311"/>
      <c r="MCP97" s="311"/>
      <c r="MCQ97" s="311"/>
      <c r="MCR97" s="311"/>
      <c r="MCS97" s="311"/>
      <c r="MCT97" s="311"/>
      <c r="MCU97" s="311"/>
      <c r="MCV97" s="311"/>
      <c r="MCW97" s="311"/>
      <c r="MCX97" s="311"/>
      <c r="MCY97" s="311"/>
      <c r="MCZ97" s="311"/>
      <c r="MDA97" s="311"/>
      <c r="MDB97" s="311"/>
      <c r="MDC97" s="311"/>
      <c r="MDD97" s="311"/>
      <c r="MDE97" s="311"/>
      <c r="MDF97" s="311"/>
      <c r="MDG97" s="311"/>
      <c r="MDH97" s="311"/>
      <c r="MDI97" s="311"/>
      <c r="MDJ97" s="311"/>
      <c r="MDK97" s="311"/>
      <c r="MDL97" s="311"/>
      <c r="MDM97" s="311"/>
      <c r="MDN97" s="311"/>
      <c r="MDO97" s="311"/>
      <c r="MDP97" s="311"/>
      <c r="MDQ97" s="311"/>
      <c r="MDR97" s="311"/>
      <c r="MDS97" s="311"/>
      <c r="MDT97" s="311"/>
      <c r="MDU97" s="311"/>
      <c r="MDV97" s="311"/>
      <c r="MDW97" s="311"/>
      <c r="MDX97" s="311"/>
      <c r="MDY97" s="311"/>
      <c r="MDZ97" s="311"/>
      <c r="MEA97" s="311"/>
      <c r="MEB97" s="311"/>
      <c r="MEC97" s="311"/>
      <c r="MED97" s="311"/>
      <c r="MEE97" s="311"/>
      <c r="MEF97" s="311"/>
      <c r="MEG97" s="311"/>
      <c r="MEH97" s="311"/>
      <c r="MEI97" s="311"/>
      <c r="MEJ97" s="311"/>
      <c r="MEK97" s="311"/>
      <c r="MEL97" s="311"/>
      <c r="MEM97" s="311"/>
      <c r="MEN97" s="311"/>
      <c r="MEO97" s="311"/>
      <c r="MEP97" s="311"/>
      <c r="MEQ97" s="311"/>
      <c r="MER97" s="311"/>
      <c r="MES97" s="311"/>
      <c r="MET97" s="311"/>
      <c r="MEU97" s="311"/>
      <c r="MEV97" s="311"/>
      <c r="MEW97" s="311"/>
      <c r="MEX97" s="311"/>
      <c r="MEY97" s="311"/>
      <c r="MEZ97" s="311"/>
      <c r="MFA97" s="311"/>
      <c r="MFB97" s="311"/>
      <c r="MFC97" s="311"/>
      <c r="MFD97" s="311"/>
      <c r="MFE97" s="311"/>
      <c r="MFF97" s="311"/>
      <c r="MFG97" s="311"/>
      <c r="MFH97" s="311"/>
      <c r="MFI97" s="311"/>
      <c r="MFJ97" s="311"/>
      <c r="MFK97" s="311"/>
      <c r="MFL97" s="311"/>
      <c r="MFM97" s="311"/>
      <c r="MFN97" s="311"/>
      <c r="MFO97" s="311"/>
      <c r="MFP97" s="311"/>
      <c r="MFQ97" s="311"/>
      <c r="MFR97" s="311"/>
      <c r="MFS97" s="311"/>
      <c r="MFT97" s="311"/>
      <c r="MFU97" s="311"/>
      <c r="MFV97" s="311"/>
      <c r="MFW97" s="311"/>
      <c r="MFX97" s="311"/>
      <c r="MFY97" s="311"/>
      <c r="MFZ97" s="311"/>
      <c r="MGA97" s="311"/>
      <c r="MGB97" s="311"/>
      <c r="MGC97" s="311"/>
      <c r="MGD97" s="311"/>
      <c r="MGE97" s="311"/>
      <c r="MGF97" s="311"/>
      <c r="MGG97" s="311"/>
      <c r="MGH97" s="311"/>
      <c r="MGI97" s="311"/>
      <c r="MGJ97" s="311"/>
      <c r="MGK97" s="311"/>
      <c r="MGL97" s="311"/>
      <c r="MGM97" s="311"/>
      <c r="MGN97" s="311"/>
      <c r="MGO97" s="311"/>
      <c r="MGP97" s="311"/>
      <c r="MGQ97" s="311"/>
      <c r="MGR97" s="311"/>
      <c r="MGS97" s="311"/>
      <c r="MGT97" s="311"/>
      <c r="MGU97" s="311"/>
      <c r="MGV97" s="311"/>
      <c r="MGW97" s="311"/>
      <c r="MGX97" s="311"/>
      <c r="MGY97" s="311"/>
      <c r="MGZ97" s="311"/>
      <c r="MHA97" s="311"/>
      <c r="MHB97" s="311"/>
      <c r="MHC97" s="311"/>
      <c r="MHD97" s="311"/>
      <c r="MHE97" s="311"/>
      <c r="MHF97" s="311"/>
      <c r="MHG97" s="311"/>
      <c r="MHH97" s="311"/>
      <c r="MHI97" s="311"/>
      <c r="MHJ97" s="311"/>
      <c r="MHK97" s="311"/>
      <c r="MHL97" s="311"/>
      <c r="MHM97" s="311"/>
      <c r="MHN97" s="311"/>
      <c r="MHO97" s="311"/>
      <c r="MHP97" s="311"/>
      <c r="MHQ97" s="311"/>
      <c r="MHR97" s="311"/>
      <c r="MHS97" s="311"/>
      <c r="MHT97" s="311"/>
      <c r="MHU97" s="311"/>
      <c r="MHV97" s="311"/>
      <c r="MHW97" s="311"/>
      <c r="MHX97" s="311"/>
      <c r="MHY97" s="311"/>
      <c r="MHZ97" s="311"/>
      <c r="MIA97" s="311"/>
      <c r="MIB97" s="311"/>
      <c r="MIC97" s="311"/>
      <c r="MID97" s="311"/>
      <c r="MIE97" s="311"/>
      <c r="MIF97" s="311"/>
      <c r="MIG97" s="311"/>
      <c r="MIH97" s="311"/>
      <c r="MII97" s="311"/>
      <c r="MIJ97" s="311"/>
      <c r="MIK97" s="311"/>
      <c r="MIL97" s="311"/>
      <c r="MIM97" s="311"/>
      <c r="MIN97" s="311"/>
      <c r="MIO97" s="311"/>
      <c r="MIP97" s="311"/>
      <c r="MIQ97" s="311"/>
      <c r="MIR97" s="311"/>
      <c r="MIS97" s="311"/>
      <c r="MIT97" s="311"/>
      <c r="MIU97" s="311"/>
      <c r="MIV97" s="311"/>
      <c r="MIW97" s="311"/>
      <c r="MIX97" s="311"/>
      <c r="MIY97" s="311"/>
      <c r="MIZ97" s="311"/>
      <c r="MJA97" s="311"/>
      <c r="MJB97" s="311"/>
      <c r="MJC97" s="311"/>
      <c r="MJD97" s="311"/>
      <c r="MJE97" s="311"/>
      <c r="MJF97" s="311"/>
      <c r="MJG97" s="311"/>
      <c r="MJH97" s="311"/>
      <c r="MJI97" s="311"/>
      <c r="MJJ97" s="311"/>
      <c r="MJK97" s="311"/>
      <c r="MJL97" s="311"/>
      <c r="MJM97" s="311"/>
      <c r="MJN97" s="311"/>
      <c r="MJO97" s="311"/>
      <c r="MJP97" s="311"/>
      <c r="MJQ97" s="311"/>
      <c r="MJR97" s="311"/>
      <c r="MJS97" s="311"/>
      <c r="MJT97" s="311"/>
      <c r="MJU97" s="311"/>
      <c r="MJV97" s="311"/>
      <c r="MJW97" s="311"/>
      <c r="MJX97" s="311"/>
      <c r="MJY97" s="311"/>
      <c r="MJZ97" s="311"/>
      <c r="MKA97" s="311"/>
      <c r="MKB97" s="311"/>
      <c r="MKC97" s="311"/>
      <c r="MKD97" s="311"/>
      <c r="MKE97" s="311"/>
      <c r="MKF97" s="311"/>
      <c r="MKG97" s="311"/>
      <c r="MKH97" s="311"/>
      <c r="MKI97" s="311"/>
      <c r="MKJ97" s="311"/>
      <c r="MKK97" s="311"/>
      <c r="MKL97" s="311"/>
      <c r="MKM97" s="311"/>
      <c r="MKN97" s="311"/>
      <c r="MKO97" s="311"/>
      <c r="MKP97" s="311"/>
      <c r="MKQ97" s="311"/>
      <c r="MKR97" s="311"/>
      <c r="MKS97" s="311"/>
      <c r="MKT97" s="311"/>
      <c r="MKU97" s="311"/>
      <c r="MKV97" s="311"/>
      <c r="MKW97" s="311"/>
      <c r="MKX97" s="311"/>
      <c r="MKY97" s="311"/>
      <c r="MKZ97" s="311"/>
      <c r="MLA97" s="311"/>
      <c r="MLB97" s="311"/>
      <c r="MLC97" s="311"/>
      <c r="MLD97" s="311"/>
      <c r="MLE97" s="311"/>
      <c r="MLF97" s="311"/>
      <c r="MLG97" s="311"/>
      <c r="MLH97" s="311"/>
      <c r="MLI97" s="311"/>
      <c r="MLJ97" s="311"/>
      <c r="MLK97" s="311"/>
      <c r="MLL97" s="311"/>
      <c r="MLM97" s="311"/>
      <c r="MLN97" s="311"/>
      <c r="MLO97" s="311"/>
      <c r="MLP97" s="311"/>
      <c r="MLQ97" s="311"/>
      <c r="MLR97" s="311"/>
      <c r="MLS97" s="311"/>
      <c r="MLT97" s="311"/>
      <c r="MLU97" s="311"/>
      <c r="MLV97" s="311"/>
      <c r="MLW97" s="311"/>
      <c r="MLX97" s="311"/>
      <c r="MLY97" s="311"/>
      <c r="MLZ97" s="311"/>
      <c r="MMA97" s="311"/>
      <c r="MMB97" s="311"/>
      <c r="MMC97" s="311"/>
      <c r="MMD97" s="311"/>
      <c r="MME97" s="311"/>
      <c r="MMF97" s="311"/>
      <c r="MMG97" s="311"/>
      <c r="MMH97" s="311"/>
      <c r="MMI97" s="311"/>
      <c r="MMJ97" s="311"/>
      <c r="MMK97" s="311"/>
      <c r="MML97" s="311"/>
      <c r="MMM97" s="311"/>
      <c r="MMN97" s="311"/>
      <c r="MMO97" s="311"/>
      <c r="MMP97" s="311"/>
      <c r="MMQ97" s="311"/>
      <c r="MMR97" s="311"/>
      <c r="MMS97" s="311"/>
      <c r="MMT97" s="311"/>
      <c r="MMU97" s="311"/>
      <c r="MMV97" s="311"/>
      <c r="MMW97" s="311"/>
      <c r="MMX97" s="311"/>
      <c r="MMY97" s="311"/>
      <c r="MMZ97" s="311"/>
      <c r="MNA97" s="311"/>
      <c r="MNB97" s="311"/>
      <c r="MNC97" s="311"/>
      <c r="MND97" s="311"/>
      <c r="MNE97" s="311"/>
      <c r="MNF97" s="311"/>
      <c r="MNG97" s="311"/>
      <c r="MNH97" s="311"/>
      <c r="MNI97" s="311"/>
      <c r="MNJ97" s="311"/>
      <c r="MNK97" s="311"/>
      <c r="MNL97" s="311"/>
      <c r="MNM97" s="311"/>
      <c r="MNN97" s="311"/>
      <c r="MNO97" s="311"/>
      <c r="MNP97" s="311"/>
      <c r="MNQ97" s="311"/>
      <c r="MNR97" s="311"/>
      <c r="MNS97" s="311"/>
      <c r="MNT97" s="311"/>
      <c r="MNU97" s="311"/>
      <c r="MNV97" s="311"/>
      <c r="MNW97" s="311"/>
      <c r="MNX97" s="311"/>
      <c r="MNY97" s="311"/>
      <c r="MNZ97" s="311"/>
      <c r="MOA97" s="311"/>
      <c r="MOB97" s="311"/>
      <c r="MOC97" s="311"/>
      <c r="MOD97" s="311"/>
      <c r="MOE97" s="311"/>
      <c r="MOF97" s="311"/>
      <c r="MOG97" s="311"/>
      <c r="MOH97" s="311"/>
      <c r="MOI97" s="311"/>
      <c r="MOJ97" s="311"/>
      <c r="MOK97" s="311"/>
      <c r="MOL97" s="311"/>
      <c r="MOM97" s="311"/>
      <c r="MON97" s="311"/>
      <c r="MOO97" s="311"/>
      <c r="MOP97" s="311"/>
      <c r="MOQ97" s="311"/>
      <c r="MOR97" s="311"/>
      <c r="MOS97" s="311"/>
      <c r="MOT97" s="311"/>
      <c r="MOU97" s="311"/>
      <c r="MOV97" s="311"/>
      <c r="MOW97" s="311"/>
      <c r="MOX97" s="311"/>
      <c r="MOY97" s="311"/>
      <c r="MOZ97" s="311"/>
      <c r="MPA97" s="311"/>
      <c r="MPB97" s="311"/>
      <c r="MPC97" s="311"/>
      <c r="MPD97" s="311"/>
      <c r="MPE97" s="311"/>
      <c r="MPF97" s="311"/>
      <c r="MPG97" s="311"/>
      <c r="MPH97" s="311"/>
      <c r="MPI97" s="311"/>
      <c r="MPJ97" s="311"/>
      <c r="MPK97" s="311"/>
      <c r="MPL97" s="311"/>
      <c r="MPM97" s="311"/>
      <c r="MPN97" s="311"/>
      <c r="MPO97" s="311"/>
      <c r="MPP97" s="311"/>
      <c r="MPQ97" s="311"/>
      <c r="MPR97" s="311"/>
      <c r="MPS97" s="311"/>
      <c r="MPT97" s="311"/>
      <c r="MPU97" s="311"/>
      <c r="MPV97" s="311"/>
      <c r="MPW97" s="311"/>
      <c r="MPX97" s="311"/>
      <c r="MPY97" s="311"/>
      <c r="MPZ97" s="311"/>
      <c r="MQA97" s="311"/>
      <c r="MQB97" s="311"/>
      <c r="MQC97" s="311"/>
      <c r="MQD97" s="311"/>
      <c r="MQE97" s="311"/>
      <c r="MQF97" s="311"/>
      <c r="MQG97" s="311"/>
      <c r="MQH97" s="311"/>
      <c r="MQI97" s="311"/>
      <c r="MQJ97" s="311"/>
      <c r="MQK97" s="311"/>
      <c r="MQL97" s="311"/>
      <c r="MQM97" s="311"/>
      <c r="MQN97" s="311"/>
      <c r="MQO97" s="311"/>
      <c r="MQP97" s="311"/>
      <c r="MQQ97" s="311"/>
      <c r="MQR97" s="311"/>
      <c r="MQS97" s="311"/>
      <c r="MQT97" s="311"/>
      <c r="MQU97" s="311"/>
      <c r="MQV97" s="311"/>
      <c r="MQW97" s="311"/>
      <c r="MQX97" s="311"/>
      <c r="MQY97" s="311"/>
      <c r="MQZ97" s="311"/>
      <c r="MRA97" s="311"/>
      <c r="MRB97" s="311"/>
      <c r="MRC97" s="311"/>
      <c r="MRD97" s="311"/>
      <c r="MRE97" s="311"/>
      <c r="MRF97" s="311"/>
      <c r="MRG97" s="311"/>
      <c r="MRH97" s="311"/>
      <c r="MRI97" s="311"/>
      <c r="MRJ97" s="311"/>
      <c r="MRK97" s="311"/>
      <c r="MRL97" s="311"/>
      <c r="MRM97" s="311"/>
      <c r="MRN97" s="311"/>
      <c r="MRO97" s="311"/>
      <c r="MRP97" s="311"/>
      <c r="MRQ97" s="311"/>
      <c r="MRR97" s="311"/>
      <c r="MRS97" s="311"/>
      <c r="MRT97" s="311"/>
      <c r="MRU97" s="311"/>
      <c r="MRV97" s="311"/>
      <c r="MRW97" s="311"/>
      <c r="MRX97" s="311"/>
      <c r="MRY97" s="311"/>
      <c r="MRZ97" s="311"/>
      <c r="MSA97" s="311"/>
      <c r="MSB97" s="311"/>
      <c r="MSC97" s="311"/>
      <c r="MSD97" s="311"/>
      <c r="MSE97" s="311"/>
      <c r="MSF97" s="311"/>
      <c r="MSG97" s="311"/>
      <c r="MSH97" s="311"/>
      <c r="MSI97" s="311"/>
      <c r="MSJ97" s="311"/>
      <c r="MSK97" s="311"/>
      <c r="MSL97" s="311"/>
      <c r="MSM97" s="311"/>
      <c r="MSN97" s="311"/>
      <c r="MSO97" s="311"/>
      <c r="MSP97" s="311"/>
      <c r="MSQ97" s="311"/>
      <c r="MSR97" s="311"/>
      <c r="MSS97" s="311"/>
      <c r="MST97" s="311"/>
      <c r="MSU97" s="311"/>
      <c r="MSV97" s="311"/>
      <c r="MSW97" s="311"/>
      <c r="MSX97" s="311"/>
      <c r="MSY97" s="311"/>
      <c r="MSZ97" s="311"/>
      <c r="MTA97" s="311"/>
      <c r="MTB97" s="311"/>
      <c r="MTC97" s="311"/>
      <c r="MTD97" s="311"/>
      <c r="MTE97" s="311"/>
      <c r="MTF97" s="311"/>
      <c r="MTG97" s="311"/>
      <c r="MTH97" s="311"/>
      <c r="MTI97" s="311"/>
      <c r="MTJ97" s="311"/>
      <c r="MTK97" s="311"/>
      <c r="MTL97" s="311"/>
      <c r="MTM97" s="311"/>
      <c r="MTN97" s="311"/>
      <c r="MTO97" s="311"/>
      <c r="MTP97" s="311"/>
      <c r="MTQ97" s="311"/>
      <c r="MTR97" s="311"/>
      <c r="MTS97" s="311"/>
      <c r="MTT97" s="311"/>
      <c r="MTU97" s="311"/>
      <c r="MTV97" s="311"/>
      <c r="MTW97" s="311"/>
      <c r="MTX97" s="311"/>
      <c r="MTY97" s="311"/>
      <c r="MTZ97" s="311"/>
      <c r="MUA97" s="311"/>
      <c r="MUB97" s="311"/>
      <c r="MUC97" s="311"/>
      <c r="MUD97" s="311"/>
      <c r="MUE97" s="311"/>
      <c r="MUF97" s="311"/>
      <c r="MUG97" s="311"/>
      <c r="MUH97" s="311"/>
      <c r="MUI97" s="311"/>
      <c r="MUJ97" s="311"/>
      <c r="MUK97" s="311"/>
      <c r="MUL97" s="311"/>
      <c r="MUM97" s="311"/>
      <c r="MUN97" s="311"/>
      <c r="MUO97" s="311"/>
      <c r="MUP97" s="311"/>
      <c r="MUQ97" s="311"/>
      <c r="MUR97" s="311"/>
      <c r="MUS97" s="311"/>
      <c r="MUT97" s="311"/>
      <c r="MUU97" s="311"/>
      <c r="MUV97" s="311"/>
      <c r="MUW97" s="311"/>
      <c r="MUX97" s="311"/>
      <c r="MUY97" s="311"/>
      <c r="MUZ97" s="311"/>
      <c r="MVA97" s="311"/>
      <c r="MVB97" s="311"/>
      <c r="MVC97" s="311"/>
      <c r="MVD97" s="311"/>
      <c r="MVE97" s="311"/>
      <c r="MVF97" s="311"/>
      <c r="MVG97" s="311"/>
      <c r="MVH97" s="311"/>
      <c r="MVI97" s="311"/>
      <c r="MVJ97" s="311"/>
      <c r="MVK97" s="311"/>
      <c r="MVL97" s="311"/>
      <c r="MVM97" s="311"/>
      <c r="MVN97" s="311"/>
      <c r="MVO97" s="311"/>
      <c r="MVP97" s="311"/>
      <c r="MVQ97" s="311"/>
      <c r="MVR97" s="311"/>
      <c r="MVS97" s="311"/>
      <c r="MVT97" s="311"/>
      <c r="MVU97" s="311"/>
      <c r="MVV97" s="311"/>
      <c r="MVW97" s="311"/>
      <c r="MVX97" s="311"/>
      <c r="MVY97" s="311"/>
      <c r="MVZ97" s="311"/>
      <c r="MWA97" s="311"/>
      <c r="MWB97" s="311"/>
      <c r="MWC97" s="311"/>
      <c r="MWD97" s="311"/>
      <c r="MWE97" s="311"/>
      <c r="MWF97" s="311"/>
      <c r="MWG97" s="311"/>
      <c r="MWH97" s="311"/>
      <c r="MWI97" s="311"/>
      <c r="MWJ97" s="311"/>
      <c r="MWK97" s="311"/>
      <c r="MWL97" s="311"/>
      <c r="MWM97" s="311"/>
      <c r="MWN97" s="311"/>
      <c r="MWO97" s="311"/>
      <c r="MWP97" s="311"/>
      <c r="MWQ97" s="311"/>
      <c r="MWR97" s="311"/>
      <c r="MWS97" s="311"/>
      <c r="MWT97" s="311"/>
      <c r="MWU97" s="311"/>
      <c r="MWV97" s="311"/>
      <c r="MWW97" s="311"/>
      <c r="MWX97" s="311"/>
      <c r="MWY97" s="311"/>
      <c r="MWZ97" s="311"/>
      <c r="MXA97" s="311"/>
      <c r="MXB97" s="311"/>
      <c r="MXC97" s="311"/>
      <c r="MXD97" s="311"/>
      <c r="MXE97" s="311"/>
      <c r="MXF97" s="311"/>
      <c r="MXG97" s="311"/>
      <c r="MXH97" s="311"/>
      <c r="MXI97" s="311"/>
      <c r="MXJ97" s="311"/>
      <c r="MXK97" s="311"/>
      <c r="MXL97" s="311"/>
      <c r="MXM97" s="311"/>
      <c r="MXN97" s="311"/>
      <c r="MXO97" s="311"/>
      <c r="MXP97" s="311"/>
      <c r="MXQ97" s="311"/>
      <c r="MXR97" s="311"/>
      <c r="MXS97" s="311"/>
      <c r="MXT97" s="311"/>
      <c r="MXU97" s="311"/>
      <c r="MXV97" s="311"/>
      <c r="MXW97" s="311"/>
      <c r="MXX97" s="311"/>
      <c r="MXY97" s="311"/>
      <c r="MXZ97" s="311"/>
      <c r="MYA97" s="311"/>
      <c r="MYB97" s="311"/>
      <c r="MYC97" s="311"/>
      <c r="MYD97" s="311"/>
      <c r="MYE97" s="311"/>
      <c r="MYF97" s="311"/>
      <c r="MYG97" s="311"/>
      <c r="MYH97" s="311"/>
      <c r="MYI97" s="311"/>
      <c r="MYJ97" s="311"/>
      <c r="MYK97" s="311"/>
      <c r="MYL97" s="311"/>
      <c r="MYM97" s="311"/>
      <c r="MYN97" s="311"/>
      <c r="MYO97" s="311"/>
      <c r="MYP97" s="311"/>
      <c r="MYQ97" s="311"/>
      <c r="MYR97" s="311"/>
      <c r="MYS97" s="311"/>
      <c r="MYT97" s="311"/>
      <c r="MYU97" s="311"/>
      <c r="MYV97" s="311"/>
      <c r="MYW97" s="311"/>
      <c r="MYX97" s="311"/>
      <c r="MYY97" s="311"/>
      <c r="MYZ97" s="311"/>
      <c r="MZA97" s="311"/>
      <c r="MZB97" s="311"/>
      <c r="MZC97" s="311"/>
      <c r="MZD97" s="311"/>
      <c r="MZE97" s="311"/>
      <c r="MZF97" s="311"/>
      <c r="MZG97" s="311"/>
      <c r="MZH97" s="311"/>
      <c r="MZI97" s="311"/>
      <c r="MZJ97" s="311"/>
      <c r="MZK97" s="311"/>
      <c r="MZL97" s="311"/>
      <c r="MZM97" s="311"/>
      <c r="MZN97" s="311"/>
      <c r="MZO97" s="311"/>
      <c r="MZP97" s="311"/>
      <c r="MZQ97" s="311"/>
      <c r="MZR97" s="311"/>
      <c r="MZS97" s="311"/>
      <c r="MZT97" s="311"/>
      <c r="MZU97" s="311"/>
      <c r="MZV97" s="311"/>
      <c r="MZW97" s="311"/>
      <c r="MZX97" s="311"/>
      <c r="MZY97" s="311"/>
      <c r="MZZ97" s="311"/>
      <c r="NAA97" s="311"/>
      <c r="NAB97" s="311"/>
      <c r="NAC97" s="311"/>
      <c r="NAD97" s="311"/>
      <c r="NAE97" s="311"/>
      <c r="NAF97" s="311"/>
      <c r="NAG97" s="311"/>
      <c r="NAH97" s="311"/>
      <c r="NAI97" s="311"/>
      <c r="NAJ97" s="311"/>
      <c r="NAK97" s="311"/>
      <c r="NAL97" s="311"/>
      <c r="NAM97" s="311"/>
      <c r="NAN97" s="311"/>
      <c r="NAO97" s="311"/>
      <c r="NAP97" s="311"/>
      <c r="NAQ97" s="311"/>
      <c r="NAR97" s="311"/>
      <c r="NAS97" s="311"/>
      <c r="NAT97" s="311"/>
      <c r="NAU97" s="311"/>
      <c r="NAV97" s="311"/>
      <c r="NAW97" s="311"/>
      <c r="NAX97" s="311"/>
      <c r="NAY97" s="311"/>
      <c r="NAZ97" s="311"/>
      <c r="NBA97" s="311"/>
      <c r="NBB97" s="311"/>
      <c r="NBC97" s="311"/>
      <c r="NBD97" s="311"/>
      <c r="NBE97" s="311"/>
      <c r="NBF97" s="311"/>
      <c r="NBG97" s="311"/>
      <c r="NBH97" s="311"/>
      <c r="NBI97" s="311"/>
      <c r="NBJ97" s="311"/>
      <c r="NBK97" s="311"/>
      <c r="NBL97" s="311"/>
      <c r="NBM97" s="311"/>
      <c r="NBN97" s="311"/>
      <c r="NBO97" s="311"/>
      <c r="NBP97" s="311"/>
      <c r="NBQ97" s="311"/>
      <c r="NBR97" s="311"/>
      <c r="NBS97" s="311"/>
      <c r="NBT97" s="311"/>
      <c r="NBU97" s="311"/>
      <c r="NBV97" s="311"/>
      <c r="NBW97" s="311"/>
      <c r="NBX97" s="311"/>
      <c r="NBY97" s="311"/>
      <c r="NBZ97" s="311"/>
      <c r="NCA97" s="311"/>
      <c r="NCB97" s="311"/>
      <c r="NCC97" s="311"/>
      <c r="NCD97" s="311"/>
      <c r="NCE97" s="311"/>
      <c r="NCF97" s="311"/>
      <c r="NCG97" s="311"/>
      <c r="NCH97" s="311"/>
      <c r="NCI97" s="311"/>
      <c r="NCJ97" s="311"/>
      <c r="NCK97" s="311"/>
      <c r="NCL97" s="311"/>
      <c r="NCM97" s="311"/>
      <c r="NCN97" s="311"/>
      <c r="NCO97" s="311"/>
      <c r="NCP97" s="311"/>
      <c r="NCQ97" s="311"/>
      <c r="NCR97" s="311"/>
      <c r="NCS97" s="311"/>
      <c r="NCT97" s="311"/>
      <c r="NCU97" s="311"/>
      <c r="NCV97" s="311"/>
      <c r="NCW97" s="311"/>
      <c r="NCX97" s="311"/>
      <c r="NCY97" s="311"/>
      <c r="NCZ97" s="311"/>
      <c r="NDA97" s="311"/>
      <c r="NDB97" s="311"/>
      <c r="NDC97" s="311"/>
      <c r="NDD97" s="311"/>
      <c r="NDE97" s="311"/>
      <c r="NDF97" s="311"/>
      <c r="NDG97" s="311"/>
      <c r="NDH97" s="311"/>
      <c r="NDI97" s="311"/>
      <c r="NDJ97" s="311"/>
      <c r="NDK97" s="311"/>
      <c r="NDL97" s="311"/>
      <c r="NDM97" s="311"/>
      <c r="NDN97" s="311"/>
      <c r="NDO97" s="311"/>
      <c r="NDP97" s="311"/>
      <c r="NDQ97" s="311"/>
      <c r="NDR97" s="311"/>
      <c r="NDS97" s="311"/>
      <c r="NDT97" s="311"/>
      <c r="NDU97" s="311"/>
      <c r="NDV97" s="311"/>
      <c r="NDW97" s="311"/>
      <c r="NDX97" s="311"/>
      <c r="NDY97" s="311"/>
      <c r="NDZ97" s="311"/>
      <c r="NEA97" s="311"/>
      <c r="NEB97" s="311"/>
      <c r="NEC97" s="311"/>
      <c r="NED97" s="311"/>
      <c r="NEE97" s="311"/>
      <c r="NEF97" s="311"/>
      <c r="NEG97" s="311"/>
      <c r="NEH97" s="311"/>
      <c r="NEI97" s="311"/>
      <c r="NEJ97" s="311"/>
      <c r="NEK97" s="311"/>
      <c r="NEL97" s="311"/>
      <c r="NEM97" s="311"/>
      <c r="NEN97" s="311"/>
      <c r="NEO97" s="311"/>
      <c r="NEP97" s="311"/>
      <c r="NEQ97" s="311"/>
      <c r="NER97" s="311"/>
      <c r="NES97" s="311"/>
      <c r="NET97" s="311"/>
      <c r="NEU97" s="311"/>
      <c r="NEV97" s="311"/>
      <c r="NEW97" s="311"/>
      <c r="NEX97" s="311"/>
      <c r="NEY97" s="311"/>
      <c r="NEZ97" s="311"/>
      <c r="NFA97" s="311"/>
      <c r="NFB97" s="311"/>
      <c r="NFC97" s="311"/>
      <c r="NFD97" s="311"/>
      <c r="NFE97" s="311"/>
      <c r="NFF97" s="311"/>
      <c r="NFG97" s="311"/>
      <c r="NFH97" s="311"/>
      <c r="NFI97" s="311"/>
      <c r="NFJ97" s="311"/>
      <c r="NFK97" s="311"/>
      <c r="NFL97" s="311"/>
      <c r="NFM97" s="311"/>
      <c r="NFN97" s="311"/>
      <c r="NFO97" s="311"/>
      <c r="NFP97" s="311"/>
      <c r="NFQ97" s="311"/>
      <c r="NFR97" s="311"/>
      <c r="NFS97" s="311"/>
      <c r="NFT97" s="311"/>
      <c r="NFU97" s="311"/>
      <c r="NFV97" s="311"/>
      <c r="NFW97" s="311"/>
      <c r="NFX97" s="311"/>
      <c r="NFY97" s="311"/>
      <c r="NFZ97" s="311"/>
      <c r="NGA97" s="311"/>
      <c r="NGB97" s="311"/>
      <c r="NGC97" s="311"/>
      <c r="NGD97" s="311"/>
      <c r="NGE97" s="311"/>
      <c r="NGF97" s="311"/>
      <c r="NGG97" s="311"/>
      <c r="NGH97" s="311"/>
      <c r="NGI97" s="311"/>
      <c r="NGJ97" s="311"/>
      <c r="NGK97" s="311"/>
      <c r="NGL97" s="311"/>
      <c r="NGM97" s="311"/>
      <c r="NGN97" s="311"/>
      <c r="NGO97" s="311"/>
      <c r="NGP97" s="311"/>
      <c r="NGQ97" s="311"/>
      <c r="NGR97" s="311"/>
      <c r="NGS97" s="311"/>
      <c r="NGT97" s="311"/>
      <c r="NGU97" s="311"/>
      <c r="NGV97" s="311"/>
      <c r="NGW97" s="311"/>
      <c r="NGX97" s="311"/>
      <c r="NGY97" s="311"/>
      <c r="NGZ97" s="311"/>
      <c r="NHA97" s="311"/>
      <c r="NHB97" s="311"/>
      <c r="NHC97" s="311"/>
      <c r="NHD97" s="311"/>
      <c r="NHE97" s="311"/>
      <c r="NHF97" s="311"/>
      <c r="NHG97" s="311"/>
      <c r="NHH97" s="311"/>
      <c r="NHI97" s="311"/>
      <c r="NHJ97" s="311"/>
      <c r="NHK97" s="311"/>
      <c r="NHL97" s="311"/>
      <c r="NHM97" s="311"/>
      <c r="NHN97" s="311"/>
      <c r="NHO97" s="311"/>
      <c r="NHP97" s="311"/>
      <c r="NHQ97" s="311"/>
      <c r="NHR97" s="311"/>
      <c r="NHS97" s="311"/>
      <c r="NHT97" s="311"/>
      <c r="NHU97" s="311"/>
      <c r="NHV97" s="311"/>
      <c r="NHW97" s="311"/>
      <c r="NHX97" s="311"/>
      <c r="NHY97" s="311"/>
      <c r="NHZ97" s="311"/>
      <c r="NIA97" s="311"/>
      <c r="NIB97" s="311"/>
      <c r="NIC97" s="311"/>
      <c r="NID97" s="311"/>
      <c r="NIE97" s="311"/>
      <c r="NIF97" s="311"/>
      <c r="NIG97" s="311"/>
      <c r="NIH97" s="311"/>
      <c r="NII97" s="311"/>
      <c r="NIJ97" s="311"/>
      <c r="NIK97" s="311"/>
      <c r="NIL97" s="311"/>
      <c r="NIM97" s="311"/>
      <c r="NIN97" s="311"/>
      <c r="NIO97" s="311"/>
      <c r="NIP97" s="311"/>
      <c r="NIQ97" s="311"/>
      <c r="NIR97" s="311"/>
      <c r="NIS97" s="311"/>
      <c r="NIT97" s="311"/>
      <c r="NIU97" s="311"/>
      <c r="NIV97" s="311"/>
      <c r="NIW97" s="311"/>
      <c r="NIX97" s="311"/>
      <c r="NIY97" s="311"/>
      <c r="NIZ97" s="311"/>
      <c r="NJA97" s="311"/>
      <c r="NJB97" s="311"/>
      <c r="NJC97" s="311"/>
      <c r="NJD97" s="311"/>
      <c r="NJE97" s="311"/>
      <c r="NJF97" s="311"/>
      <c r="NJG97" s="311"/>
      <c r="NJH97" s="311"/>
      <c r="NJI97" s="311"/>
      <c r="NJJ97" s="311"/>
      <c r="NJK97" s="311"/>
      <c r="NJL97" s="311"/>
      <c r="NJM97" s="311"/>
      <c r="NJN97" s="311"/>
      <c r="NJO97" s="311"/>
      <c r="NJP97" s="311"/>
      <c r="NJQ97" s="311"/>
      <c r="NJR97" s="311"/>
      <c r="NJS97" s="311"/>
      <c r="NJT97" s="311"/>
      <c r="NJU97" s="311"/>
      <c r="NJV97" s="311"/>
      <c r="NJW97" s="311"/>
      <c r="NJX97" s="311"/>
      <c r="NJY97" s="311"/>
      <c r="NJZ97" s="311"/>
      <c r="NKA97" s="311"/>
      <c r="NKB97" s="311"/>
      <c r="NKC97" s="311"/>
      <c r="NKD97" s="311"/>
      <c r="NKE97" s="311"/>
      <c r="NKF97" s="311"/>
      <c r="NKG97" s="311"/>
      <c r="NKH97" s="311"/>
      <c r="NKI97" s="311"/>
      <c r="NKJ97" s="311"/>
      <c r="NKK97" s="311"/>
      <c r="NKL97" s="311"/>
      <c r="NKM97" s="311"/>
      <c r="NKN97" s="311"/>
      <c r="NKO97" s="311"/>
      <c r="NKP97" s="311"/>
      <c r="NKQ97" s="311"/>
      <c r="NKR97" s="311"/>
      <c r="NKS97" s="311"/>
      <c r="NKT97" s="311"/>
      <c r="NKU97" s="311"/>
      <c r="NKV97" s="311"/>
      <c r="NKW97" s="311"/>
      <c r="NKX97" s="311"/>
      <c r="NKY97" s="311"/>
      <c r="NKZ97" s="311"/>
      <c r="NLA97" s="311"/>
      <c r="NLB97" s="311"/>
      <c r="NLC97" s="311"/>
      <c r="NLD97" s="311"/>
      <c r="NLE97" s="311"/>
      <c r="NLF97" s="311"/>
      <c r="NLG97" s="311"/>
      <c r="NLH97" s="311"/>
      <c r="NLI97" s="311"/>
      <c r="NLJ97" s="311"/>
      <c r="NLK97" s="311"/>
      <c r="NLL97" s="311"/>
      <c r="NLM97" s="311"/>
      <c r="NLN97" s="311"/>
      <c r="NLO97" s="311"/>
      <c r="NLP97" s="311"/>
      <c r="NLQ97" s="311"/>
      <c r="NLR97" s="311"/>
      <c r="NLS97" s="311"/>
      <c r="NLT97" s="311"/>
      <c r="NLU97" s="311"/>
      <c r="NLV97" s="311"/>
      <c r="NLW97" s="311"/>
      <c r="NLX97" s="311"/>
      <c r="NLY97" s="311"/>
      <c r="NLZ97" s="311"/>
      <c r="NMA97" s="311"/>
      <c r="NMB97" s="311"/>
      <c r="NMC97" s="311"/>
      <c r="NMD97" s="311"/>
      <c r="NME97" s="311"/>
      <c r="NMF97" s="311"/>
      <c r="NMG97" s="311"/>
      <c r="NMH97" s="311"/>
      <c r="NMI97" s="311"/>
      <c r="NMJ97" s="311"/>
      <c r="NMK97" s="311"/>
      <c r="NML97" s="311"/>
      <c r="NMM97" s="311"/>
      <c r="NMN97" s="311"/>
      <c r="NMO97" s="311"/>
      <c r="NMP97" s="311"/>
      <c r="NMQ97" s="311"/>
      <c r="NMR97" s="311"/>
      <c r="NMS97" s="311"/>
      <c r="NMT97" s="311"/>
      <c r="NMU97" s="311"/>
      <c r="NMV97" s="311"/>
      <c r="NMW97" s="311"/>
      <c r="NMX97" s="311"/>
      <c r="NMY97" s="311"/>
      <c r="NMZ97" s="311"/>
      <c r="NNA97" s="311"/>
      <c r="NNB97" s="311"/>
      <c r="NNC97" s="311"/>
      <c r="NND97" s="311"/>
      <c r="NNE97" s="311"/>
      <c r="NNF97" s="311"/>
      <c r="NNG97" s="311"/>
      <c r="NNH97" s="311"/>
      <c r="NNI97" s="311"/>
      <c r="NNJ97" s="311"/>
      <c r="NNK97" s="311"/>
      <c r="NNL97" s="311"/>
      <c r="NNM97" s="311"/>
      <c r="NNN97" s="311"/>
      <c r="NNO97" s="311"/>
      <c r="NNP97" s="311"/>
      <c r="NNQ97" s="311"/>
      <c r="NNR97" s="311"/>
      <c r="NNS97" s="311"/>
      <c r="NNT97" s="311"/>
      <c r="NNU97" s="311"/>
      <c r="NNV97" s="311"/>
      <c r="NNW97" s="311"/>
      <c r="NNX97" s="311"/>
      <c r="NNY97" s="311"/>
      <c r="NNZ97" s="311"/>
      <c r="NOA97" s="311"/>
      <c r="NOB97" s="311"/>
      <c r="NOC97" s="311"/>
      <c r="NOD97" s="311"/>
      <c r="NOE97" s="311"/>
      <c r="NOF97" s="311"/>
      <c r="NOG97" s="311"/>
      <c r="NOH97" s="311"/>
      <c r="NOI97" s="311"/>
      <c r="NOJ97" s="311"/>
      <c r="NOK97" s="311"/>
      <c r="NOL97" s="311"/>
      <c r="NOM97" s="311"/>
      <c r="NON97" s="311"/>
      <c r="NOO97" s="311"/>
      <c r="NOP97" s="311"/>
      <c r="NOQ97" s="311"/>
      <c r="NOR97" s="311"/>
      <c r="NOS97" s="311"/>
      <c r="NOT97" s="311"/>
      <c r="NOU97" s="311"/>
      <c r="NOV97" s="311"/>
      <c r="NOW97" s="311"/>
      <c r="NOX97" s="311"/>
      <c r="NOY97" s="311"/>
      <c r="NOZ97" s="311"/>
      <c r="NPA97" s="311"/>
      <c r="NPB97" s="311"/>
      <c r="NPC97" s="311"/>
      <c r="NPD97" s="311"/>
      <c r="NPE97" s="311"/>
      <c r="NPF97" s="311"/>
      <c r="NPG97" s="311"/>
      <c r="NPH97" s="311"/>
      <c r="NPI97" s="311"/>
      <c r="NPJ97" s="311"/>
      <c r="NPK97" s="311"/>
      <c r="NPL97" s="311"/>
      <c r="NPM97" s="311"/>
      <c r="NPN97" s="311"/>
      <c r="NPO97" s="311"/>
      <c r="NPP97" s="311"/>
      <c r="NPQ97" s="311"/>
      <c r="NPR97" s="311"/>
      <c r="NPS97" s="311"/>
      <c r="NPT97" s="311"/>
      <c r="NPU97" s="311"/>
      <c r="NPV97" s="311"/>
      <c r="NPW97" s="311"/>
      <c r="NPX97" s="311"/>
      <c r="NPY97" s="311"/>
      <c r="NPZ97" s="311"/>
      <c r="NQA97" s="311"/>
      <c r="NQB97" s="311"/>
      <c r="NQC97" s="311"/>
      <c r="NQD97" s="311"/>
      <c r="NQE97" s="311"/>
      <c r="NQF97" s="311"/>
      <c r="NQG97" s="311"/>
      <c r="NQH97" s="311"/>
      <c r="NQI97" s="311"/>
      <c r="NQJ97" s="311"/>
      <c r="NQK97" s="311"/>
      <c r="NQL97" s="311"/>
      <c r="NQM97" s="311"/>
      <c r="NQN97" s="311"/>
      <c r="NQO97" s="311"/>
      <c r="NQP97" s="311"/>
      <c r="NQQ97" s="311"/>
      <c r="NQR97" s="311"/>
      <c r="NQS97" s="311"/>
      <c r="NQT97" s="311"/>
      <c r="NQU97" s="311"/>
      <c r="NQV97" s="311"/>
      <c r="NQW97" s="311"/>
      <c r="NQX97" s="311"/>
      <c r="NQY97" s="311"/>
      <c r="NQZ97" s="311"/>
      <c r="NRA97" s="311"/>
      <c r="NRB97" s="311"/>
      <c r="NRC97" s="311"/>
      <c r="NRD97" s="311"/>
      <c r="NRE97" s="311"/>
      <c r="NRF97" s="311"/>
      <c r="NRG97" s="311"/>
      <c r="NRH97" s="311"/>
      <c r="NRI97" s="311"/>
      <c r="NRJ97" s="311"/>
      <c r="NRK97" s="311"/>
      <c r="NRL97" s="311"/>
      <c r="NRM97" s="311"/>
      <c r="NRN97" s="311"/>
      <c r="NRO97" s="311"/>
      <c r="NRP97" s="311"/>
      <c r="NRQ97" s="311"/>
      <c r="NRR97" s="311"/>
      <c r="NRS97" s="311"/>
      <c r="NRT97" s="311"/>
      <c r="NRU97" s="311"/>
      <c r="NRV97" s="311"/>
      <c r="NRW97" s="311"/>
      <c r="NRX97" s="311"/>
      <c r="NRY97" s="311"/>
      <c r="NRZ97" s="311"/>
      <c r="NSA97" s="311"/>
      <c r="NSB97" s="311"/>
      <c r="NSC97" s="311"/>
      <c r="NSD97" s="311"/>
      <c r="NSE97" s="311"/>
      <c r="NSF97" s="311"/>
      <c r="NSG97" s="311"/>
      <c r="NSH97" s="311"/>
      <c r="NSI97" s="311"/>
      <c r="NSJ97" s="311"/>
      <c r="NSK97" s="311"/>
      <c r="NSL97" s="311"/>
      <c r="NSM97" s="311"/>
      <c r="NSN97" s="311"/>
      <c r="NSO97" s="311"/>
      <c r="NSP97" s="311"/>
      <c r="NSQ97" s="311"/>
      <c r="NSR97" s="311"/>
      <c r="NSS97" s="311"/>
      <c r="NST97" s="311"/>
      <c r="NSU97" s="311"/>
      <c r="NSV97" s="311"/>
      <c r="NSW97" s="311"/>
      <c r="NSX97" s="311"/>
      <c r="NSY97" s="311"/>
      <c r="NSZ97" s="311"/>
      <c r="NTA97" s="311"/>
      <c r="NTB97" s="311"/>
      <c r="NTC97" s="311"/>
      <c r="NTD97" s="311"/>
      <c r="NTE97" s="311"/>
      <c r="NTF97" s="311"/>
      <c r="NTG97" s="311"/>
      <c r="NTH97" s="311"/>
      <c r="NTI97" s="311"/>
      <c r="NTJ97" s="311"/>
      <c r="NTK97" s="311"/>
      <c r="NTL97" s="311"/>
      <c r="NTM97" s="311"/>
      <c r="NTN97" s="311"/>
      <c r="NTO97" s="311"/>
      <c r="NTP97" s="311"/>
      <c r="NTQ97" s="311"/>
      <c r="NTR97" s="311"/>
      <c r="NTS97" s="311"/>
      <c r="NTT97" s="311"/>
      <c r="NTU97" s="311"/>
      <c r="NTV97" s="311"/>
      <c r="NTW97" s="311"/>
      <c r="NTX97" s="311"/>
      <c r="NTY97" s="311"/>
      <c r="NTZ97" s="311"/>
      <c r="NUA97" s="311"/>
      <c r="NUB97" s="311"/>
      <c r="NUC97" s="311"/>
      <c r="NUD97" s="311"/>
      <c r="NUE97" s="311"/>
      <c r="NUF97" s="311"/>
      <c r="NUG97" s="311"/>
      <c r="NUH97" s="311"/>
      <c r="NUI97" s="311"/>
      <c r="NUJ97" s="311"/>
      <c r="NUK97" s="311"/>
      <c r="NUL97" s="311"/>
      <c r="NUM97" s="311"/>
      <c r="NUN97" s="311"/>
      <c r="NUO97" s="311"/>
      <c r="NUP97" s="311"/>
      <c r="NUQ97" s="311"/>
      <c r="NUR97" s="311"/>
      <c r="NUS97" s="311"/>
      <c r="NUT97" s="311"/>
      <c r="NUU97" s="311"/>
      <c r="NUV97" s="311"/>
      <c r="NUW97" s="311"/>
      <c r="NUX97" s="311"/>
      <c r="NUY97" s="311"/>
      <c r="NUZ97" s="311"/>
      <c r="NVA97" s="311"/>
      <c r="NVB97" s="311"/>
      <c r="NVC97" s="311"/>
      <c r="NVD97" s="311"/>
      <c r="NVE97" s="311"/>
      <c r="NVF97" s="311"/>
      <c r="NVG97" s="311"/>
      <c r="NVH97" s="311"/>
      <c r="NVI97" s="311"/>
      <c r="NVJ97" s="311"/>
      <c r="NVK97" s="311"/>
      <c r="NVL97" s="311"/>
      <c r="NVM97" s="311"/>
      <c r="NVN97" s="311"/>
      <c r="NVO97" s="311"/>
      <c r="NVP97" s="311"/>
      <c r="NVQ97" s="311"/>
      <c r="NVR97" s="311"/>
      <c r="NVS97" s="311"/>
      <c r="NVT97" s="311"/>
      <c r="NVU97" s="311"/>
      <c r="NVV97" s="311"/>
      <c r="NVW97" s="311"/>
      <c r="NVX97" s="311"/>
      <c r="NVY97" s="311"/>
      <c r="NVZ97" s="311"/>
      <c r="NWA97" s="311"/>
      <c r="NWB97" s="311"/>
      <c r="NWC97" s="311"/>
      <c r="NWD97" s="311"/>
      <c r="NWE97" s="311"/>
      <c r="NWF97" s="311"/>
      <c r="NWG97" s="311"/>
      <c r="NWH97" s="311"/>
      <c r="NWI97" s="311"/>
      <c r="NWJ97" s="311"/>
      <c r="NWK97" s="311"/>
      <c r="NWL97" s="311"/>
      <c r="NWM97" s="311"/>
      <c r="NWN97" s="311"/>
      <c r="NWO97" s="311"/>
      <c r="NWP97" s="311"/>
      <c r="NWQ97" s="311"/>
      <c r="NWR97" s="311"/>
      <c r="NWS97" s="311"/>
      <c r="NWT97" s="311"/>
      <c r="NWU97" s="311"/>
      <c r="NWV97" s="311"/>
      <c r="NWW97" s="311"/>
      <c r="NWX97" s="311"/>
      <c r="NWY97" s="311"/>
      <c r="NWZ97" s="311"/>
      <c r="NXA97" s="311"/>
      <c r="NXB97" s="311"/>
      <c r="NXC97" s="311"/>
      <c r="NXD97" s="311"/>
      <c r="NXE97" s="311"/>
      <c r="NXF97" s="311"/>
      <c r="NXG97" s="311"/>
      <c r="NXH97" s="311"/>
      <c r="NXI97" s="311"/>
      <c r="NXJ97" s="311"/>
      <c r="NXK97" s="311"/>
      <c r="NXL97" s="311"/>
      <c r="NXM97" s="311"/>
      <c r="NXN97" s="311"/>
      <c r="NXO97" s="311"/>
      <c r="NXP97" s="311"/>
      <c r="NXQ97" s="311"/>
      <c r="NXR97" s="311"/>
      <c r="NXS97" s="311"/>
      <c r="NXT97" s="311"/>
      <c r="NXU97" s="311"/>
      <c r="NXV97" s="311"/>
      <c r="NXW97" s="311"/>
      <c r="NXX97" s="311"/>
      <c r="NXY97" s="311"/>
      <c r="NXZ97" s="311"/>
      <c r="NYA97" s="311"/>
      <c r="NYB97" s="311"/>
      <c r="NYC97" s="311"/>
      <c r="NYD97" s="311"/>
      <c r="NYE97" s="311"/>
      <c r="NYF97" s="311"/>
      <c r="NYG97" s="311"/>
      <c r="NYH97" s="311"/>
      <c r="NYI97" s="311"/>
      <c r="NYJ97" s="311"/>
      <c r="NYK97" s="311"/>
      <c r="NYL97" s="311"/>
      <c r="NYM97" s="311"/>
      <c r="NYN97" s="311"/>
      <c r="NYO97" s="311"/>
      <c r="NYP97" s="311"/>
      <c r="NYQ97" s="311"/>
      <c r="NYR97" s="311"/>
      <c r="NYS97" s="311"/>
      <c r="NYT97" s="311"/>
      <c r="NYU97" s="311"/>
      <c r="NYV97" s="311"/>
      <c r="NYW97" s="311"/>
      <c r="NYX97" s="311"/>
      <c r="NYY97" s="311"/>
      <c r="NYZ97" s="311"/>
      <c r="NZA97" s="311"/>
      <c r="NZB97" s="311"/>
      <c r="NZC97" s="311"/>
      <c r="NZD97" s="311"/>
      <c r="NZE97" s="311"/>
      <c r="NZF97" s="311"/>
      <c r="NZG97" s="311"/>
      <c r="NZH97" s="311"/>
      <c r="NZI97" s="311"/>
      <c r="NZJ97" s="311"/>
      <c r="NZK97" s="311"/>
      <c r="NZL97" s="311"/>
      <c r="NZM97" s="311"/>
      <c r="NZN97" s="311"/>
      <c r="NZO97" s="311"/>
      <c r="NZP97" s="311"/>
      <c r="NZQ97" s="311"/>
      <c r="NZR97" s="311"/>
      <c r="NZS97" s="311"/>
      <c r="NZT97" s="311"/>
      <c r="NZU97" s="311"/>
      <c r="NZV97" s="311"/>
      <c r="NZW97" s="311"/>
      <c r="NZX97" s="311"/>
      <c r="NZY97" s="311"/>
      <c r="NZZ97" s="311"/>
      <c r="OAA97" s="311"/>
      <c r="OAB97" s="311"/>
      <c r="OAC97" s="311"/>
      <c r="OAD97" s="311"/>
      <c r="OAE97" s="311"/>
      <c r="OAF97" s="311"/>
      <c r="OAG97" s="311"/>
      <c r="OAH97" s="311"/>
      <c r="OAI97" s="311"/>
      <c r="OAJ97" s="311"/>
      <c r="OAK97" s="311"/>
      <c r="OAL97" s="311"/>
      <c r="OAM97" s="311"/>
      <c r="OAN97" s="311"/>
      <c r="OAO97" s="311"/>
      <c r="OAP97" s="311"/>
      <c r="OAQ97" s="311"/>
      <c r="OAR97" s="311"/>
      <c r="OAS97" s="311"/>
      <c r="OAT97" s="311"/>
      <c r="OAU97" s="311"/>
      <c r="OAV97" s="311"/>
      <c r="OAW97" s="311"/>
      <c r="OAX97" s="311"/>
      <c r="OAY97" s="311"/>
      <c r="OAZ97" s="311"/>
      <c r="OBA97" s="311"/>
      <c r="OBB97" s="311"/>
      <c r="OBC97" s="311"/>
      <c r="OBD97" s="311"/>
      <c r="OBE97" s="311"/>
      <c r="OBF97" s="311"/>
      <c r="OBG97" s="311"/>
      <c r="OBH97" s="311"/>
      <c r="OBI97" s="311"/>
      <c r="OBJ97" s="311"/>
      <c r="OBK97" s="311"/>
      <c r="OBL97" s="311"/>
      <c r="OBM97" s="311"/>
      <c r="OBN97" s="311"/>
      <c r="OBO97" s="311"/>
      <c r="OBP97" s="311"/>
      <c r="OBQ97" s="311"/>
      <c r="OBR97" s="311"/>
      <c r="OBS97" s="311"/>
      <c r="OBT97" s="311"/>
      <c r="OBU97" s="311"/>
      <c r="OBV97" s="311"/>
      <c r="OBW97" s="311"/>
      <c r="OBX97" s="311"/>
      <c r="OBY97" s="311"/>
      <c r="OBZ97" s="311"/>
      <c r="OCA97" s="311"/>
      <c r="OCB97" s="311"/>
      <c r="OCC97" s="311"/>
      <c r="OCD97" s="311"/>
      <c r="OCE97" s="311"/>
      <c r="OCF97" s="311"/>
      <c r="OCG97" s="311"/>
      <c r="OCH97" s="311"/>
      <c r="OCI97" s="311"/>
      <c r="OCJ97" s="311"/>
      <c r="OCK97" s="311"/>
      <c r="OCL97" s="311"/>
      <c r="OCM97" s="311"/>
      <c r="OCN97" s="311"/>
      <c r="OCO97" s="311"/>
      <c r="OCP97" s="311"/>
      <c r="OCQ97" s="311"/>
      <c r="OCR97" s="311"/>
      <c r="OCS97" s="311"/>
      <c r="OCT97" s="311"/>
      <c r="OCU97" s="311"/>
      <c r="OCV97" s="311"/>
      <c r="OCW97" s="311"/>
      <c r="OCX97" s="311"/>
      <c r="OCY97" s="311"/>
      <c r="OCZ97" s="311"/>
      <c r="ODA97" s="311"/>
      <c r="ODB97" s="311"/>
      <c r="ODC97" s="311"/>
      <c r="ODD97" s="311"/>
      <c r="ODE97" s="311"/>
      <c r="ODF97" s="311"/>
      <c r="ODG97" s="311"/>
      <c r="ODH97" s="311"/>
      <c r="ODI97" s="311"/>
      <c r="ODJ97" s="311"/>
      <c r="ODK97" s="311"/>
      <c r="ODL97" s="311"/>
      <c r="ODM97" s="311"/>
      <c r="ODN97" s="311"/>
      <c r="ODO97" s="311"/>
      <c r="ODP97" s="311"/>
      <c r="ODQ97" s="311"/>
      <c r="ODR97" s="311"/>
      <c r="ODS97" s="311"/>
      <c r="ODT97" s="311"/>
      <c r="ODU97" s="311"/>
      <c r="ODV97" s="311"/>
      <c r="ODW97" s="311"/>
      <c r="ODX97" s="311"/>
      <c r="ODY97" s="311"/>
      <c r="ODZ97" s="311"/>
      <c r="OEA97" s="311"/>
      <c r="OEB97" s="311"/>
      <c r="OEC97" s="311"/>
      <c r="OED97" s="311"/>
      <c r="OEE97" s="311"/>
      <c r="OEF97" s="311"/>
      <c r="OEG97" s="311"/>
      <c r="OEH97" s="311"/>
      <c r="OEI97" s="311"/>
      <c r="OEJ97" s="311"/>
      <c r="OEK97" s="311"/>
      <c r="OEL97" s="311"/>
      <c r="OEM97" s="311"/>
      <c r="OEN97" s="311"/>
      <c r="OEO97" s="311"/>
      <c r="OEP97" s="311"/>
      <c r="OEQ97" s="311"/>
      <c r="OER97" s="311"/>
      <c r="OES97" s="311"/>
      <c r="OET97" s="311"/>
      <c r="OEU97" s="311"/>
      <c r="OEV97" s="311"/>
      <c r="OEW97" s="311"/>
      <c r="OEX97" s="311"/>
      <c r="OEY97" s="311"/>
      <c r="OEZ97" s="311"/>
      <c r="OFA97" s="311"/>
      <c r="OFB97" s="311"/>
      <c r="OFC97" s="311"/>
      <c r="OFD97" s="311"/>
      <c r="OFE97" s="311"/>
      <c r="OFF97" s="311"/>
      <c r="OFG97" s="311"/>
      <c r="OFH97" s="311"/>
      <c r="OFI97" s="311"/>
      <c r="OFJ97" s="311"/>
      <c r="OFK97" s="311"/>
      <c r="OFL97" s="311"/>
      <c r="OFM97" s="311"/>
      <c r="OFN97" s="311"/>
      <c r="OFO97" s="311"/>
      <c r="OFP97" s="311"/>
      <c r="OFQ97" s="311"/>
      <c r="OFR97" s="311"/>
      <c r="OFS97" s="311"/>
      <c r="OFT97" s="311"/>
      <c r="OFU97" s="311"/>
      <c r="OFV97" s="311"/>
      <c r="OFW97" s="311"/>
      <c r="OFX97" s="311"/>
      <c r="OFY97" s="311"/>
      <c r="OFZ97" s="311"/>
      <c r="OGA97" s="311"/>
      <c r="OGB97" s="311"/>
      <c r="OGC97" s="311"/>
      <c r="OGD97" s="311"/>
      <c r="OGE97" s="311"/>
      <c r="OGF97" s="311"/>
      <c r="OGG97" s="311"/>
      <c r="OGH97" s="311"/>
      <c r="OGI97" s="311"/>
      <c r="OGJ97" s="311"/>
      <c r="OGK97" s="311"/>
      <c r="OGL97" s="311"/>
      <c r="OGM97" s="311"/>
      <c r="OGN97" s="311"/>
      <c r="OGO97" s="311"/>
      <c r="OGP97" s="311"/>
      <c r="OGQ97" s="311"/>
      <c r="OGR97" s="311"/>
      <c r="OGS97" s="311"/>
      <c r="OGT97" s="311"/>
      <c r="OGU97" s="311"/>
      <c r="OGV97" s="311"/>
      <c r="OGW97" s="311"/>
      <c r="OGX97" s="311"/>
      <c r="OGY97" s="311"/>
      <c r="OGZ97" s="311"/>
      <c r="OHA97" s="311"/>
      <c r="OHB97" s="311"/>
      <c r="OHC97" s="311"/>
      <c r="OHD97" s="311"/>
      <c r="OHE97" s="311"/>
      <c r="OHF97" s="311"/>
      <c r="OHG97" s="311"/>
      <c r="OHH97" s="311"/>
      <c r="OHI97" s="311"/>
      <c r="OHJ97" s="311"/>
      <c r="OHK97" s="311"/>
      <c r="OHL97" s="311"/>
      <c r="OHM97" s="311"/>
      <c r="OHN97" s="311"/>
      <c r="OHO97" s="311"/>
      <c r="OHP97" s="311"/>
      <c r="OHQ97" s="311"/>
      <c r="OHR97" s="311"/>
      <c r="OHS97" s="311"/>
      <c r="OHT97" s="311"/>
      <c r="OHU97" s="311"/>
      <c r="OHV97" s="311"/>
      <c r="OHW97" s="311"/>
      <c r="OHX97" s="311"/>
      <c r="OHY97" s="311"/>
      <c r="OHZ97" s="311"/>
      <c r="OIA97" s="311"/>
      <c r="OIB97" s="311"/>
      <c r="OIC97" s="311"/>
      <c r="OID97" s="311"/>
      <c r="OIE97" s="311"/>
      <c r="OIF97" s="311"/>
      <c r="OIG97" s="311"/>
      <c r="OIH97" s="311"/>
      <c r="OII97" s="311"/>
      <c r="OIJ97" s="311"/>
      <c r="OIK97" s="311"/>
      <c r="OIL97" s="311"/>
      <c r="OIM97" s="311"/>
      <c r="OIN97" s="311"/>
      <c r="OIO97" s="311"/>
      <c r="OIP97" s="311"/>
      <c r="OIQ97" s="311"/>
      <c r="OIR97" s="311"/>
      <c r="OIS97" s="311"/>
      <c r="OIT97" s="311"/>
      <c r="OIU97" s="311"/>
      <c r="OIV97" s="311"/>
      <c r="OIW97" s="311"/>
      <c r="OIX97" s="311"/>
      <c r="OIY97" s="311"/>
      <c r="OIZ97" s="311"/>
      <c r="OJA97" s="311"/>
      <c r="OJB97" s="311"/>
      <c r="OJC97" s="311"/>
      <c r="OJD97" s="311"/>
      <c r="OJE97" s="311"/>
      <c r="OJF97" s="311"/>
      <c r="OJG97" s="311"/>
      <c r="OJH97" s="311"/>
      <c r="OJI97" s="311"/>
      <c r="OJJ97" s="311"/>
      <c r="OJK97" s="311"/>
      <c r="OJL97" s="311"/>
      <c r="OJM97" s="311"/>
      <c r="OJN97" s="311"/>
      <c r="OJO97" s="311"/>
      <c r="OJP97" s="311"/>
      <c r="OJQ97" s="311"/>
      <c r="OJR97" s="311"/>
      <c r="OJS97" s="311"/>
      <c r="OJT97" s="311"/>
      <c r="OJU97" s="311"/>
      <c r="OJV97" s="311"/>
      <c r="OJW97" s="311"/>
      <c r="OJX97" s="311"/>
      <c r="OJY97" s="311"/>
      <c r="OJZ97" s="311"/>
      <c r="OKA97" s="311"/>
      <c r="OKB97" s="311"/>
      <c r="OKC97" s="311"/>
      <c r="OKD97" s="311"/>
      <c r="OKE97" s="311"/>
      <c r="OKF97" s="311"/>
      <c r="OKG97" s="311"/>
      <c r="OKH97" s="311"/>
      <c r="OKI97" s="311"/>
      <c r="OKJ97" s="311"/>
      <c r="OKK97" s="311"/>
      <c r="OKL97" s="311"/>
      <c r="OKM97" s="311"/>
      <c r="OKN97" s="311"/>
      <c r="OKO97" s="311"/>
      <c r="OKP97" s="311"/>
      <c r="OKQ97" s="311"/>
      <c r="OKR97" s="311"/>
      <c r="OKS97" s="311"/>
      <c r="OKT97" s="311"/>
      <c r="OKU97" s="311"/>
      <c r="OKV97" s="311"/>
      <c r="OKW97" s="311"/>
      <c r="OKX97" s="311"/>
      <c r="OKY97" s="311"/>
      <c r="OKZ97" s="311"/>
      <c r="OLA97" s="311"/>
      <c r="OLB97" s="311"/>
      <c r="OLC97" s="311"/>
      <c r="OLD97" s="311"/>
      <c r="OLE97" s="311"/>
      <c r="OLF97" s="311"/>
      <c r="OLG97" s="311"/>
      <c r="OLH97" s="311"/>
      <c r="OLI97" s="311"/>
      <c r="OLJ97" s="311"/>
      <c r="OLK97" s="311"/>
      <c r="OLL97" s="311"/>
      <c r="OLM97" s="311"/>
      <c r="OLN97" s="311"/>
      <c r="OLO97" s="311"/>
      <c r="OLP97" s="311"/>
      <c r="OLQ97" s="311"/>
      <c r="OLR97" s="311"/>
      <c r="OLS97" s="311"/>
      <c r="OLT97" s="311"/>
      <c r="OLU97" s="311"/>
      <c r="OLV97" s="311"/>
      <c r="OLW97" s="311"/>
      <c r="OLX97" s="311"/>
      <c r="OLY97" s="311"/>
      <c r="OLZ97" s="311"/>
      <c r="OMA97" s="311"/>
      <c r="OMB97" s="311"/>
      <c r="OMC97" s="311"/>
      <c r="OMD97" s="311"/>
      <c r="OME97" s="311"/>
      <c r="OMF97" s="311"/>
      <c r="OMG97" s="311"/>
      <c r="OMH97" s="311"/>
      <c r="OMI97" s="311"/>
      <c r="OMJ97" s="311"/>
      <c r="OMK97" s="311"/>
      <c r="OML97" s="311"/>
      <c r="OMM97" s="311"/>
      <c r="OMN97" s="311"/>
      <c r="OMO97" s="311"/>
      <c r="OMP97" s="311"/>
      <c r="OMQ97" s="311"/>
      <c r="OMR97" s="311"/>
      <c r="OMS97" s="311"/>
      <c r="OMT97" s="311"/>
      <c r="OMU97" s="311"/>
      <c r="OMV97" s="311"/>
      <c r="OMW97" s="311"/>
      <c r="OMX97" s="311"/>
      <c r="OMY97" s="311"/>
      <c r="OMZ97" s="311"/>
      <c r="ONA97" s="311"/>
      <c r="ONB97" s="311"/>
      <c r="ONC97" s="311"/>
      <c r="OND97" s="311"/>
      <c r="ONE97" s="311"/>
      <c r="ONF97" s="311"/>
      <c r="ONG97" s="311"/>
      <c r="ONH97" s="311"/>
      <c r="ONI97" s="311"/>
      <c r="ONJ97" s="311"/>
      <c r="ONK97" s="311"/>
      <c r="ONL97" s="311"/>
      <c r="ONM97" s="311"/>
      <c r="ONN97" s="311"/>
      <c r="ONO97" s="311"/>
      <c r="ONP97" s="311"/>
      <c r="ONQ97" s="311"/>
      <c r="ONR97" s="311"/>
      <c r="ONS97" s="311"/>
      <c r="ONT97" s="311"/>
      <c r="ONU97" s="311"/>
      <c r="ONV97" s="311"/>
      <c r="ONW97" s="311"/>
      <c r="ONX97" s="311"/>
      <c r="ONY97" s="311"/>
      <c r="ONZ97" s="311"/>
      <c r="OOA97" s="311"/>
      <c r="OOB97" s="311"/>
      <c r="OOC97" s="311"/>
      <c r="OOD97" s="311"/>
      <c r="OOE97" s="311"/>
      <c r="OOF97" s="311"/>
      <c r="OOG97" s="311"/>
      <c r="OOH97" s="311"/>
      <c r="OOI97" s="311"/>
      <c r="OOJ97" s="311"/>
      <c r="OOK97" s="311"/>
      <c r="OOL97" s="311"/>
      <c r="OOM97" s="311"/>
      <c r="OON97" s="311"/>
      <c r="OOO97" s="311"/>
      <c r="OOP97" s="311"/>
      <c r="OOQ97" s="311"/>
      <c r="OOR97" s="311"/>
      <c r="OOS97" s="311"/>
      <c r="OOT97" s="311"/>
      <c r="OOU97" s="311"/>
      <c r="OOV97" s="311"/>
      <c r="OOW97" s="311"/>
      <c r="OOX97" s="311"/>
      <c r="OOY97" s="311"/>
      <c r="OOZ97" s="311"/>
      <c r="OPA97" s="311"/>
      <c r="OPB97" s="311"/>
      <c r="OPC97" s="311"/>
      <c r="OPD97" s="311"/>
      <c r="OPE97" s="311"/>
      <c r="OPF97" s="311"/>
      <c r="OPG97" s="311"/>
      <c r="OPH97" s="311"/>
      <c r="OPI97" s="311"/>
      <c r="OPJ97" s="311"/>
      <c r="OPK97" s="311"/>
      <c r="OPL97" s="311"/>
      <c r="OPM97" s="311"/>
      <c r="OPN97" s="311"/>
      <c r="OPO97" s="311"/>
      <c r="OPP97" s="311"/>
      <c r="OPQ97" s="311"/>
      <c r="OPR97" s="311"/>
      <c r="OPS97" s="311"/>
      <c r="OPT97" s="311"/>
      <c r="OPU97" s="311"/>
      <c r="OPV97" s="311"/>
      <c r="OPW97" s="311"/>
      <c r="OPX97" s="311"/>
      <c r="OPY97" s="311"/>
      <c r="OPZ97" s="311"/>
      <c r="OQA97" s="311"/>
      <c r="OQB97" s="311"/>
      <c r="OQC97" s="311"/>
      <c r="OQD97" s="311"/>
      <c r="OQE97" s="311"/>
      <c r="OQF97" s="311"/>
      <c r="OQG97" s="311"/>
      <c r="OQH97" s="311"/>
      <c r="OQI97" s="311"/>
      <c r="OQJ97" s="311"/>
      <c r="OQK97" s="311"/>
      <c r="OQL97" s="311"/>
      <c r="OQM97" s="311"/>
      <c r="OQN97" s="311"/>
      <c r="OQO97" s="311"/>
      <c r="OQP97" s="311"/>
      <c r="OQQ97" s="311"/>
      <c r="OQR97" s="311"/>
      <c r="OQS97" s="311"/>
      <c r="OQT97" s="311"/>
      <c r="OQU97" s="311"/>
      <c r="OQV97" s="311"/>
      <c r="OQW97" s="311"/>
      <c r="OQX97" s="311"/>
      <c r="OQY97" s="311"/>
      <c r="OQZ97" s="311"/>
      <c r="ORA97" s="311"/>
      <c r="ORB97" s="311"/>
      <c r="ORC97" s="311"/>
      <c r="ORD97" s="311"/>
      <c r="ORE97" s="311"/>
      <c r="ORF97" s="311"/>
      <c r="ORG97" s="311"/>
      <c r="ORH97" s="311"/>
      <c r="ORI97" s="311"/>
      <c r="ORJ97" s="311"/>
      <c r="ORK97" s="311"/>
      <c r="ORL97" s="311"/>
      <c r="ORM97" s="311"/>
      <c r="ORN97" s="311"/>
      <c r="ORO97" s="311"/>
      <c r="ORP97" s="311"/>
      <c r="ORQ97" s="311"/>
      <c r="ORR97" s="311"/>
      <c r="ORS97" s="311"/>
      <c r="ORT97" s="311"/>
      <c r="ORU97" s="311"/>
      <c r="ORV97" s="311"/>
      <c r="ORW97" s="311"/>
      <c r="ORX97" s="311"/>
      <c r="ORY97" s="311"/>
      <c r="ORZ97" s="311"/>
      <c r="OSA97" s="311"/>
      <c r="OSB97" s="311"/>
      <c r="OSC97" s="311"/>
      <c r="OSD97" s="311"/>
      <c r="OSE97" s="311"/>
      <c r="OSF97" s="311"/>
      <c r="OSG97" s="311"/>
      <c r="OSH97" s="311"/>
      <c r="OSI97" s="311"/>
      <c r="OSJ97" s="311"/>
      <c r="OSK97" s="311"/>
      <c r="OSL97" s="311"/>
      <c r="OSM97" s="311"/>
      <c r="OSN97" s="311"/>
      <c r="OSO97" s="311"/>
      <c r="OSP97" s="311"/>
      <c r="OSQ97" s="311"/>
      <c r="OSR97" s="311"/>
      <c r="OSS97" s="311"/>
      <c r="OST97" s="311"/>
      <c r="OSU97" s="311"/>
      <c r="OSV97" s="311"/>
      <c r="OSW97" s="311"/>
      <c r="OSX97" s="311"/>
      <c r="OSY97" s="311"/>
      <c r="OSZ97" s="311"/>
      <c r="OTA97" s="311"/>
      <c r="OTB97" s="311"/>
      <c r="OTC97" s="311"/>
      <c r="OTD97" s="311"/>
      <c r="OTE97" s="311"/>
      <c r="OTF97" s="311"/>
      <c r="OTG97" s="311"/>
      <c r="OTH97" s="311"/>
      <c r="OTI97" s="311"/>
      <c r="OTJ97" s="311"/>
      <c r="OTK97" s="311"/>
      <c r="OTL97" s="311"/>
      <c r="OTM97" s="311"/>
      <c r="OTN97" s="311"/>
      <c r="OTO97" s="311"/>
      <c r="OTP97" s="311"/>
      <c r="OTQ97" s="311"/>
      <c r="OTR97" s="311"/>
      <c r="OTS97" s="311"/>
      <c r="OTT97" s="311"/>
      <c r="OTU97" s="311"/>
      <c r="OTV97" s="311"/>
      <c r="OTW97" s="311"/>
      <c r="OTX97" s="311"/>
      <c r="OTY97" s="311"/>
      <c r="OTZ97" s="311"/>
      <c r="OUA97" s="311"/>
      <c r="OUB97" s="311"/>
      <c r="OUC97" s="311"/>
      <c r="OUD97" s="311"/>
      <c r="OUE97" s="311"/>
      <c r="OUF97" s="311"/>
      <c r="OUG97" s="311"/>
      <c r="OUH97" s="311"/>
      <c r="OUI97" s="311"/>
      <c r="OUJ97" s="311"/>
      <c r="OUK97" s="311"/>
      <c r="OUL97" s="311"/>
      <c r="OUM97" s="311"/>
      <c r="OUN97" s="311"/>
      <c r="OUO97" s="311"/>
      <c r="OUP97" s="311"/>
      <c r="OUQ97" s="311"/>
      <c r="OUR97" s="311"/>
      <c r="OUS97" s="311"/>
      <c r="OUT97" s="311"/>
      <c r="OUU97" s="311"/>
      <c r="OUV97" s="311"/>
      <c r="OUW97" s="311"/>
      <c r="OUX97" s="311"/>
      <c r="OUY97" s="311"/>
      <c r="OUZ97" s="311"/>
      <c r="OVA97" s="311"/>
      <c r="OVB97" s="311"/>
      <c r="OVC97" s="311"/>
      <c r="OVD97" s="311"/>
      <c r="OVE97" s="311"/>
      <c r="OVF97" s="311"/>
      <c r="OVG97" s="311"/>
      <c r="OVH97" s="311"/>
      <c r="OVI97" s="311"/>
      <c r="OVJ97" s="311"/>
      <c r="OVK97" s="311"/>
      <c r="OVL97" s="311"/>
      <c r="OVM97" s="311"/>
      <c r="OVN97" s="311"/>
      <c r="OVO97" s="311"/>
      <c r="OVP97" s="311"/>
      <c r="OVQ97" s="311"/>
      <c r="OVR97" s="311"/>
      <c r="OVS97" s="311"/>
      <c r="OVT97" s="311"/>
      <c r="OVU97" s="311"/>
      <c r="OVV97" s="311"/>
      <c r="OVW97" s="311"/>
      <c r="OVX97" s="311"/>
      <c r="OVY97" s="311"/>
      <c r="OVZ97" s="311"/>
      <c r="OWA97" s="311"/>
      <c r="OWB97" s="311"/>
      <c r="OWC97" s="311"/>
      <c r="OWD97" s="311"/>
      <c r="OWE97" s="311"/>
      <c r="OWF97" s="311"/>
      <c r="OWG97" s="311"/>
      <c r="OWH97" s="311"/>
      <c r="OWI97" s="311"/>
      <c r="OWJ97" s="311"/>
      <c r="OWK97" s="311"/>
      <c r="OWL97" s="311"/>
      <c r="OWM97" s="311"/>
      <c r="OWN97" s="311"/>
      <c r="OWO97" s="311"/>
      <c r="OWP97" s="311"/>
      <c r="OWQ97" s="311"/>
      <c r="OWR97" s="311"/>
      <c r="OWS97" s="311"/>
      <c r="OWT97" s="311"/>
      <c r="OWU97" s="311"/>
      <c r="OWV97" s="311"/>
      <c r="OWW97" s="311"/>
      <c r="OWX97" s="311"/>
      <c r="OWY97" s="311"/>
      <c r="OWZ97" s="311"/>
      <c r="OXA97" s="311"/>
      <c r="OXB97" s="311"/>
      <c r="OXC97" s="311"/>
      <c r="OXD97" s="311"/>
      <c r="OXE97" s="311"/>
      <c r="OXF97" s="311"/>
      <c r="OXG97" s="311"/>
      <c r="OXH97" s="311"/>
      <c r="OXI97" s="311"/>
      <c r="OXJ97" s="311"/>
      <c r="OXK97" s="311"/>
      <c r="OXL97" s="311"/>
      <c r="OXM97" s="311"/>
      <c r="OXN97" s="311"/>
      <c r="OXO97" s="311"/>
      <c r="OXP97" s="311"/>
      <c r="OXQ97" s="311"/>
      <c r="OXR97" s="311"/>
      <c r="OXS97" s="311"/>
      <c r="OXT97" s="311"/>
      <c r="OXU97" s="311"/>
      <c r="OXV97" s="311"/>
      <c r="OXW97" s="311"/>
      <c r="OXX97" s="311"/>
      <c r="OXY97" s="311"/>
      <c r="OXZ97" s="311"/>
      <c r="OYA97" s="311"/>
      <c r="OYB97" s="311"/>
      <c r="OYC97" s="311"/>
      <c r="OYD97" s="311"/>
      <c r="OYE97" s="311"/>
      <c r="OYF97" s="311"/>
      <c r="OYG97" s="311"/>
      <c r="OYH97" s="311"/>
      <c r="OYI97" s="311"/>
      <c r="OYJ97" s="311"/>
      <c r="OYK97" s="311"/>
      <c r="OYL97" s="311"/>
      <c r="OYM97" s="311"/>
      <c r="OYN97" s="311"/>
      <c r="OYO97" s="311"/>
      <c r="OYP97" s="311"/>
      <c r="OYQ97" s="311"/>
      <c r="OYR97" s="311"/>
      <c r="OYS97" s="311"/>
      <c r="OYT97" s="311"/>
      <c r="OYU97" s="311"/>
      <c r="OYV97" s="311"/>
      <c r="OYW97" s="311"/>
      <c r="OYX97" s="311"/>
      <c r="OYY97" s="311"/>
      <c r="OYZ97" s="311"/>
      <c r="OZA97" s="311"/>
      <c r="OZB97" s="311"/>
      <c r="OZC97" s="311"/>
      <c r="OZD97" s="311"/>
      <c r="OZE97" s="311"/>
      <c r="OZF97" s="311"/>
      <c r="OZG97" s="311"/>
      <c r="OZH97" s="311"/>
      <c r="OZI97" s="311"/>
      <c r="OZJ97" s="311"/>
      <c r="OZK97" s="311"/>
      <c r="OZL97" s="311"/>
      <c r="OZM97" s="311"/>
      <c r="OZN97" s="311"/>
      <c r="OZO97" s="311"/>
      <c r="OZP97" s="311"/>
      <c r="OZQ97" s="311"/>
      <c r="OZR97" s="311"/>
      <c r="OZS97" s="311"/>
      <c r="OZT97" s="311"/>
      <c r="OZU97" s="311"/>
      <c r="OZV97" s="311"/>
      <c r="OZW97" s="311"/>
      <c r="OZX97" s="311"/>
      <c r="OZY97" s="311"/>
      <c r="OZZ97" s="311"/>
      <c r="PAA97" s="311"/>
      <c r="PAB97" s="311"/>
      <c r="PAC97" s="311"/>
      <c r="PAD97" s="311"/>
      <c r="PAE97" s="311"/>
      <c r="PAF97" s="311"/>
      <c r="PAG97" s="311"/>
      <c r="PAH97" s="311"/>
      <c r="PAI97" s="311"/>
      <c r="PAJ97" s="311"/>
      <c r="PAK97" s="311"/>
      <c r="PAL97" s="311"/>
      <c r="PAM97" s="311"/>
      <c r="PAN97" s="311"/>
      <c r="PAO97" s="311"/>
      <c r="PAP97" s="311"/>
      <c r="PAQ97" s="311"/>
      <c r="PAR97" s="311"/>
      <c r="PAS97" s="311"/>
      <c r="PAT97" s="311"/>
      <c r="PAU97" s="311"/>
      <c r="PAV97" s="311"/>
      <c r="PAW97" s="311"/>
      <c r="PAX97" s="311"/>
      <c r="PAY97" s="311"/>
      <c r="PAZ97" s="311"/>
      <c r="PBA97" s="311"/>
      <c r="PBB97" s="311"/>
      <c r="PBC97" s="311"/>
      <c r="PBD97" s="311"/>
      <c r="PBE97" s="311"/>
      <c r="PBF97" s="311"/>
      <c r="PBG97" s="311"/>
      <c r="PBH97" s="311"/>
      <c r="PBI97" s="311"/>
      <c r="PBJ97" s="311"/>
      <c r="PBK97" s="311"/>
      <c r="PBL97" s="311"/>
      <c r="PBM97" s="311"/>
      <c r="PBN97" s="311"/>
      <c r="PBO97" s="311"/>
      <c r="PBP97" s="311"/>
      <c r="PBQ97" s="311"/>
      <c r="PBR97" s="311"/>
      <c r="PBS97" s="311"/>
      <c r="PBT97" s="311"/>
      <c r="PBU97" s="311"/>
      <c r="PBV97" s="311"/>
      <c r="PBW97" s="311"/>
      <c r="PBX97" s="311"/>
      <c r="PBY97" s="311"/>
      <c r="PBZ97" s="311"/>
      <c r="PCA97" s="311"/>
      <c r="PCB97" s="311"/>
      <c r="PCC97" s="311"/>
      <c r="PCD97" s="311"/>
      <c r="PCE97" s="311"/>
      <c r="PCF97" s="311"/>
      <c r="PCG97" s="311"/>
      <c r="PCH97" s="311"/>
      <c r="PCI97" s="311"/>
      <c r="PCJ97" s="311"/>
      <c r="PCK97" s="311"/>
      <c r="PCL97" s="311"/>
      <c r="PCM97" s="311"/>
      <c r="PCN97" s="311"/>
      <c r="PCO97" s="311"/>
      <c r="PCP97" s="311"/>
      <c r="PCQ97" s="311"/>
      <c r="PCR97" s="311"/>
      <c r="PCS97" s="311"/>
      <c r="PCT97" s="311"/>
      <c r="PCU97" s="311"/>
      <c r="PCV97" s="311"/>
      <c r="PCW97" s="311"/>
      <c r="PCX97" s="311"/>
      <c r="PCY97" s="311"/>
      <c r="PCZ97" s="311"/>
      <c r="PDA97" s="311"/>
      <c r="PDB97" s="311"/>
      <c r="PDC97" s="311"/>
      <c r="PDD97" s="311"/>
      <c r="PDE97" s="311"/>
      <c r="PDF97" s="311"/>
      <c r="PDG97" s="311"/>
      <c r="PDH97" s="311"/>
      <c r="PDI97" s="311"/>
      <c r="PDJ97" s="311"/>
      <c r="PDK97" s="311"/>
      <c r="PDL97" s="311"/>
      <c r="PDM97" s="311"/>
      <c r="PDN97" s="311"/>
      <c r="PDO97" s="311"/>
      <c r="PDP97" s="311"/>
      <c r="PDQ97" s="311"/>
      <c r="PDR97" s="311"/>
      <c r="PDS97" s="311"/>
      <c r="PDT97" s="311"/>
      <c r="PDU97" s="311"/>
      <c r="PDV97" s="311"/>
      <c r="PDW97" s="311"/>
      <c r="PDX97" s="311"/>
      <c r="PDY97" s="311"/>
      <c r="PDZ97" s="311"/>
      <c r="PEA97" s="311"/>
      <c r="PEB97" s="311"/>
      <c r="PEC97" s="311"/>
      <c r="PED97" s="311"/>
      <c r="PEE97" s="311"/>
      <c r="PEF97" s="311"/>
      <c r="PEG97" s="311"/>
      <c r="PEH97" s="311"/>
      <c r="PEI97" s="311"/>
      <c r="PEJ97" s="311"/>
      <c r="PEK97" s="311"/>
      <c r="PEL97" s="311"/>
      <c r="PEM97" s="311"/>
      <c r="PEN97" s="311"/>
      <c r="PEO97" s="311"/>
      <c r="PEP97" s="311"/>
      <c r="PEQ97" s="311"/>
      <c r="PER97" s="311"/>
      <c r="PES97" s="311"/>
      <c r="PET97" s="311"/>
      <c r="PEU97" s="311"/>
      <c r="PEV97" s="311"/>
      <c r="PEW97" s="311"/>
      <c r="PEX97" s="311"/>
      <c r="PEY97" s="311"/>
      <c r="PEZ97" s="311"/>
      <c r="PFA97" s="311"/>
      <c r="PFB97" s="311"/>
      <c r="PFC97" s="311"/>
      <c r="PFD97" s="311"/>
      <c r="PFE97" s="311"/>
      <c r="PFF97" s="311"/>
      <c r="PFG97" s="311"/>
      <c r="PFH97" s="311"/>
      <c r="PFI97" s="311"/>
      <c r="PFJ97" s="311"/>
      <c r="PFK97" s="311"/>
      <c r="PFL97" s="311"/>
      <c r="PFM97" s="311"/>
      <c r="PFN97" s="311"/>
      <c r="PFO97" s="311"/>
      <c r="PFP97" s="311"/>
      <c r="PFQ97" s="311"/>
      <c r="PFR97" s="311"/>
      <c r="PFS97" s="311"/>
      <c r="PFT97" s="311"/>
      <c r="PFU97" s="311"/>
      <c r="PFV97" s="311"/>
      <c r="PFW97" s="311"/>
      <c r="PFX97" s="311"/>
      <c r="PFY97" s="311"/>
      <c r="PFZ97" s="311"/>
      <c r="PGA97" s="311"/>
      <c r="PGB97" s="311"/>
      <c r="PGC97" s="311"/>
      <c r="PGD97" s="311"/>
      <c r="PGE97" s="311"/>
      <c r="PGF97" s="311"/>
      <c r="PGG97" s="311"/>
      <c r="PGH97" s="311"/>
      <c r="PGI97" s="311"/>
      <c r="PGJ97" s="311"/>
      <c r="PGK97" s="311"/>
      <c r="PGL97" s="311"/>
      <c r="PGM97" s="311"/>
      <c r="PGN97" s="311"/>
      <c r="PGO97" s="311"/>
      <c r="PGP97" s="311"/>
      <c r="PGQ97" s="311"/>
      <c r="PGR97" s="311"/>
      <c r="PGS97" s="311"/>
      <c r="PGT97" s="311"/>
      <c r="PGU97" s="311"/>
      <c r="PGV97" s="311"/>
      <c r="PGW97" s="311"/>
      <c r="PGX97" s="311"/>
      <c r="PGY97" s="311"/>
      <c r="PGZ97" s="311"/>
      <c r="PHA97" s="311"/>
      <c r="PHB97" s="311"/>
      <c r="PHC97" s="311"/>
      <c r="PHD97" s="311"/>
      <c r="PHE97" s="311"/>
      <c r="PHF97" s="311"/>
      <c r="PHG97" s="311"/>
      <c r="PHH97" s="311"/>
      <c r="PHI97" s="311"/>
      <c r="PHJ97" s="311"/>
      <c r="PHK97" s="311"/>
      <c r="PHL97" s="311"/>
      <c r="PHM97" s="311"/>
      <c r="PHN97" s="311"/>
      <c r="PHO97" s="311"/>
      <c r="PHP97" s="311"/>
      <c r="PHQ97" s="311"/>
      <c r="PHR97" s="311"/>
      <c r="PHS97" s="311"/>
      <c r="PHT97" s="311"/>
      <c r="PHU97" s="311"/>
      <c r="PHV97" s="311"/>
      <c r="PHW97" s="311"/>
      <c r="PHX97" s="311"/>
      <c r="PHY97" s="311"/>
      <c r="PHZ97" s="311"/>
      <c r="PIA97" s="311"/>
      <c r="PIB97" s="311"/>
      <c r="PIC97" s="311"/>
      <c r="PID97" s="311"/>
      <c r="PIE97" s="311"/>
      <c r="PIF97" s="311"/>
      <c r="PIG97" s="311"/>
      <c r="PIH97" s="311"/>
      <c r="PII97" s="311"/>
      <c r="PIJ97" s="311"/>
      <c r="PIK97" s="311"/>
      <c r="PIL97" s="311"/>
      <c r="PIM97" s="311"/>
      <c r="PIN97" s="311"/>
      <c r="PIO97" s="311"/>
      <c r="PIP97" s="311"/>
      <c r="PIQ97" s="311"/>
      <c r="PIR97" s="311"/>
      <c r="PIS97" s="311"/>
      <c r="PIT97" s="311"/>
      <c r="PIU97" s="311"/>
      <c r="PIV97" s="311"/>
      <c r="PIW97" s="311"/>
      <c r="PIX97" s="311"/>
      <c r="PIY97" s="311"/>
      <c r="PIZ97" s="311"/>
      <c r="PJA97" s="311"/>
      <c r="PJB97" s="311"/>
      <c r="PJC97" s="311"/>
      <c r="PJD97" s="311"/>
      <c r="PJE97" s="311"/>
      <c r="PJF97" s="311"/>
      <c r="PJG97" s="311"/>
      <c r="PJH97" s="311"/>
      <c r="PJI97" s="311"/>
      <c r="PJJ97" s="311"/>
      <c r="PJK97" s="311"/>
      <c r="PJL97" s="311"/>
      <c r="PJM97" s="311"/>
      <c r="PJN97" s="311"/>
      <c r="PJO97" s="311"/>
      <c r="PJP97" s="311"/>
      <c r="PJQ97" s="311"/>
      <c r="PJR97" s="311"/>
      <c r="PJS97" s="311"/>
      <c r="PJT97" s="311"/>
      <c r="PJU97" s="311"/>
      <c r="PJV97" s="311"/>
      <c r="PJW97" s="311"/>
      <c r="PJX97" s="311"/>
      <c r="PJY97" s="311"/>
      <c r="PJZ97" s="311"/>
      <c r="PKA97" s="311"/>
      <c r="PKB97" s="311"/>
      <c r="PKC97" s="311"/>
      <c r="PKD97" s="311"/>
      <c r="PKE97" s="311"/>
      <c r="PKF97" s="311"/>
      <c r="PKG97" s="311"/>
      <c r="PKH97" s="311"/>
      <c r="PKI97" s="311"/>
      <c r="PKJ97" s="311"/>
      <c r="PKK97" s="311"/>
      <c r="PKL97" s="311"/>
      <c r="PKM97" s="311"/>
      <c r="PKN97" s="311"/>
      <c r="PKO97" s="311"/>
      <c r="PKP97" s="311"/>
      <c r="PKQ97" s="311"/>
      <c r="PKR97" s="311"/>
      <c r="PKS97" s="311"/>
      <c r="PKT97" s="311"/>
      <c r="PKU97" s="311"/>
      <c r="PKV97" s="311"/>
      <c r="PKW97" s="311"/>
      <c r="PKX97" s="311"/>
      <c r="PKY97" s="311"/>
      <c r="PKZ97" s="311"/>
      <c r="PLA97" s="311"/>
      <c r="PLB97" s="311"/>
      <c r="PLC97" s="311"/>
      <c r="PLD97" s="311"/>
      <c r="PLE97" s="311"/>
      <c r="PLF97" s="311"/>
      <c r="PLG97" s="311"/>
      <c r="PLH97" s="311"/>
      <c r="PLI97" s="311"/>
      <c r="PLJ97" s="311"/>
      <c r="PLK97" s="311"/>
      <c r="PLL97" s="311"/>
      <c r="PLM97" s="311"/>
      <c r="PLN97" s="311"/>
      <c r="PLO97" s="311"/>
      <c r="PLP97" s="311"/>
      <c r="PLQ97" s="311"/>
      <c r="PLR97" s="311"/>
      <c r="PLS97" s="311"/>
      <c r="PLT97" s="311"/>
      <c r="PLU97" s="311"/>
      <c r="PLV97" s="311"/>
      <c r="PLW97" s="311"/>
      <c r="PLX97" s="311"/>
      <c r="PLY97" s="311"/>
      <c r="PLZ97" s="311"/>
      <c r="PMA97" s="311"/>
      <c r="PMB97" s="311"/>
      <c r="PMC97" s="311"/>
      <c r="PMD97" s="311"/>
      <c r="PME97" s="311"/>
      <c r="PMF97" s="311"/>
      <c r="PMG97" s="311"/>
      <c r="PMH97" s="311"/>
      <c r="PMI97" s="311"/>
      <c r="PMJ97" s="311"/>
      <c r="PMK97" s="311"/>
      <c r="PML97" s="311"/>
      <c r="PMM97" s="311"/>
      <c r="PMN97" s="311"/>
      <c r="PMO97" s="311"/>
      <c r="PMP97" s="311"/>
      <c r="PMQ97" s="311"/>
      <c r="PMR97" s="311"/>
      <c r="PMS97" s="311"/>
      <c r="PMT97" s="311"/>
      <c r="PMU97" s="311"/>
      <c r="PMV97" s="311"/>
      <c r="PMW97" s="311"/>
      <c r="PMX97" s="311"/>
      <c r="PMY97" s="311"/>
      <c r="PMZ97" s="311"/>
      <c r="PNA97" s="311"/>
      <c r="PNB97" s="311"/>
      <c r="PNC97" s="311"/>
      <c r="PND97" s="311"/>
      <c r="PNE97" s="311"/>
      <c r="PNF97" s="311"/>
      <c r="PNG97" s="311"/>
      <c r="PNH97" s="311"/>
      <c r="PNI97" s="311"/>
      <c r="PNJ97" s="311"/>
      <c r="PNK97" s="311"/>
      <c r="PNL97" s="311"/>
      <c r="PNM97" s="311"/>
      <c r="PNN97" s="311"/>
      <c r="PNO97" s="311"/>
      <c r="PNP97" s="311"/>
      <c r="PNQ97" s="311"/>
      <c r="PNR97" s="311"/>
      <c r="PNS97" s="311"/>
      <c r="PNT97" s="311"/>
      <c r="PNU97" s="311"/>
      <c r="PNV97" s="311"/>
      <c r="PNW97" s="311"/>
      <c r="PNX97" s="311"/>
      <c r="PNY97" s="311"/>
      <c r="PNZ97" s="311"/>
      <c r="POA97" s="311"/>
      <c r="POB97" s="311"/>
      <c r="POC97" s="311"/>
      <c r="POD97" s="311"/>
      <c r="POE97" s="311"/>
      <c r="POF97" s="311"/>
      <c r="POG97" s="311"/>
      <c r="POH97" s="311"/>
      <c r="POI97" s="311"/>
      <c r="POJ97" s="311"/>
      <c r="POK97" s="311"/>
      <c r="POL97" s="311"/>
      <c r="POM97" s="311"/>
      <c r="PON97" s="311"/>
      <c r="POO97" s="311"/>
      <c r="POP97" s="311"/>
      <c r="POQ97" s="311"/>
      <c r="POR97" s="311"/>
      <c r="POS97" s="311"/>
      <c r="POT97" s="311"/>
      <c r="POU97" s="311"/>
      <c r="POV97" s="311"/>
      <c r="POW97" s="311"/>
      <c r="POX97" s="311"/>
      <c r="POY97" s="311"/>
      <c r="POZ97" s="311"/>
      <c r="PPA97" s="311"/>
      <c r="PPB97" s="311"/>
      <c r="PPC97" s="311"/>
      <c r="PPD97" s="311"/>
      <c r="PPE97" s="311"/>
      <c r="PPF97" s="311"/>
      <c r="PPG97" s="311"/>
      <c r="PPH97" s="311"/>
      <c r="PPI97" s="311"/>
      <c r="PPJ97" s="311"/>
      <c r="PPK97" s="311"/>
      <c r="PPL97" s="311"/>
      <c r="PPM97" s="311"/>
      <c r="PPN97" s="311"/>
      <c r="PPO97" s="311"/>
      <c r="PPP97" s="311"/>
      <c r="PPQ97" s="311"/>
      <c r="PPR97" s="311"/>
      <c r="PPS97" s="311"/>
      <c r="PPT97" s="311"/>
      <c r="PPU97" s="311"/>
      <c r="PPV97" s="311"/>
      <c r="PPW97" s="311"/>
      <c r="PPX97" s="311"/>
      <c r="PPY97" s="311"/>
      <c r="PPZ97" s="311"/>
      <c r="PQA97" s="311"/>
      <c r="PQB97" s="311"/>
      <c r="PQC97" s="311"/>
      <c r="PQD97" s="311"/>
      <c r="PQE97" s="311"/>
      <c r="PQF97" s="311"/>
      <c r="PQG97" s="311"/>
      <c r="PQH97" s="311"/>
      <c r="PQI97" s="311"/>
      <c r="PQJ97" s="311"/>
      <c r="PQK97" s="311"/>
      <c r="PQL97" s="311"/>
      <c r="PQM97" s="311"/>
      <c r="PQN97" s="311"/>
      <c r="PQO97" s="311"/>
      <c r="PQP97" s="311"/>
      <c r="PQQ97" s="311"/>
      <c r="PQR97" s="311"/>
      <c r="PQS97" s="311"/>
      <c r="PQT97" s="311"/>
      <c r="PQU97" s="311"/>
      <c r="PQV97" s="311"/>
      <c r="PQW97" s="311"/>
      <c r="PQX97" s="311"/>
      <c r="PQY97" s="311"/>
      <c r="PQZ97" s="311"/>
      <c r="PRA97" s="311"/>
      <c r="PRB97" s="311"/>
      <c r="PRC97" s="311"/>
      <c r="PRD97" s="311"/>
      <c r="PRE97" s="311"/>
      <c r="PRF97" s="311"/>
      <c r="PRG97" s="311"/>
      <c r="PRH97" s="311"/>
      <c r="PRI97" s="311"/>
      <c r="PRJ97" s="311"/>
      <c r="PRK97" s="311"/>
      <c r="PRL97" s="311"/>
      <c r="PRM97" s="311"/>
      <c r="PRN97" s="311"/>
      <c r="PRO97" s="311"/>
      <c r="PRP97" s="311"/>
      <c r="PRQ97" s="311"/>
      <c r="PRR97" s="311"/>
      <c r="PRS97" s="311"/>
      <c r="PRT97" s="311"/>
      <c r="PRU97" s="311"/>
      <c r="PRV97" s="311"/>
      <c r="PRW97" s="311"/>
      <c r="PRX97" s="311"/>
      <c r="PRY97" s="311"/>
      <c r="PRZ97" s="311"/>
      <c r="PSA97" s="311"/>
      <c r="PSB97" s="311"/>
      <c r="PSC97" s="311"/>
      <c r="PSD97" s="311"/>
      <c r="PSE97" s="311"/>
      <c r="PSF97" s="311"/>
      <c r="PSG97" s="311"/>
      <c r="PSH97" s="311"/>
      <c r="PSI97" s="311"/>
      <c r="PSJ97" s="311"/>
      <c r="PSK97" s="311"/>
      <c r="PSL97" s="311"/>
      <c r="PSM97" s="311"/>
      <c r="PSN97" s="311"/>
      <c r="PSO97" s="311"/>
      <c r="PSP97" s="311"/>
      <c r="PSQ97" s="311"/>
      <c r="PSR97" s="311"/>
      <c r="PSS97" s="311"/>
      <c r="PST97" s="311"/>
      <c r="PSU97" s="311"/>
      <c r="PSV97" s="311"/>
      <c r="PSW97" s="311"/>
      <c r="PSX97" s="311"/>
      <c r="PSY97" s="311"/>
      <c r="PSZ97" s="311"/>
      <c r="PTA97" s="311"/>
      <c r="PTB97" s="311"/>
      <c r="PTC97" s="311"/>
      <c r="PTD97" s="311"/>
      <c r="PTE97" s="311"/>
      <c r="PTF97" s="311"/>
      <c r="PTG97" s="311"/>
      <c r="PTH97" s="311"/>
      <c r="PTI97" s="311"/>
      <c r="PTJ97" s="311"/>
      <c r="PTK97" s="311"/>
      <c r="PTL97" s="311"/>
      <c r="PTM97" s="311"/>
      <c r="PTN97" s="311"/>
      <c r="PTO97" s="311"/>
      <c r="PTP97" s="311"/>
      <c r="PTQ97" s="311"/>
      <c r="PTR97" s="311"/>
      <c r="PTS97" s="311"/>
      <c r="PTT97" s="311"/>
      <c r="PTU97" s="311"/>
      <c r="PTV97" s="311"/>
      <c r="PTW97" s="311"/>
      <c r="PTX97" s="311"/>
      <c r="PTY97" s="311"/>
      <c r="PTZ97" s="311"/>
      <c r="PUA97" s="311"/>
      <c r="PUB97" s="311"/>
      <c r="PUC97" s="311"/>
      <c r="PUD97" s="311"/>
      <c r="PUE97" s="311"/>
      <c r="PUF97" s="311"/>
      <c r="PUG97" s="311"/>
      <c r="PUH97" s="311"/>
      <c r="PUI97" s="311"/>
      <c r="PUJ97" s="311"/>
      <c r="PUK97" s="311"/>
      <c r="PUL97" s="311"/>
      <c r="PUM97" s="311"/>
      <c r="PUN97" s="311"/>
      <c r="PUO97" s="311"/>
      <c r="PUP97" s="311"/>
      <c r="PUQ97" s="311"/>
      <c r="PUR97" s="311"/>
      <c r="PUS97" s="311"/>
      <c r="PUT97" s="311"/>
      <c r="PUU97" s="311"/>
      <c r="PUV97" s="311"/>
      <c r="PUW97" s="311"/>
      <c r="PUX97" s="311"/>
      <c r="PUY97" s="311"/>
      <c r="PUZ97" s="311"/>
      <c r="PVA97" s="311"/>
      <c r="PVB97" s="311"/>
      <c r="PVC97" s="311"/>
      <c r="PVD97" s="311"/>
      <c r="PVE97" s="311"/>
      <c r="PVF97" s="311"/>
      <c r="PVG97" s="311"/>
      <c r="PVH97" s="311"/>
      <c r="PVI97" s="311"/>
      <c r="PVJ97" s="311"/>
      <c r="PVK97" s="311"/>
      <c r="PVL97" s="311"/>
      <c r="PVM97" s="311"/>
      <c r="PVN97" s="311"/>
      <c r="PVO97" s="311"/>
      <c r="PVP97" s="311"/>
      <c r="PVQ97" s="311"/>
      <c r="PVR97" s="311"/>
      <c r="PVS97" s="311"/>
      <c r="PVT97" s="311"/>
      <c r="PVU97" s="311"/>
      <c r="PVV97" s="311"/>
      <c r="PVW97" s="311"/>
      <c r="PVX97" s="311"/>
      <c r="PVY97" s="311"/>
      <c r="PVZ97" s="311"/>
      <c r="PWA97" s="311"/>
      <c r="PWB97" s="311"/>
      <c r="PWC97" s="311"/>
      <c r="PWD97" s="311"/>
      <c r="PWE97" s="311"/>
      <c r="PWF97" s="311"/>
      <c r="PWG97" s="311"/>
      <c r="PWH97" s="311"/>
      <c r="PWI97" s="311"/>
      <c r="PWJ97" s="311"/>
      <c r="PWK97" s="311"/>
      <c r="PWL97" s="311"/>
      <c r="PWM97" s="311"/>
      <c r="PWN97" s="311"/>
      <c r="PWO97" s="311"/>
      <c r="PWP97" s="311"/>
      <c r="PWQ97" s="311"/>
      <c r="PWR97" s="311"/>
      <c r="PWS97" s="311"/>
      <c r="PWT97" s="311"/>
      <c r="PWU97" s="311"/>
      <c r="PWV97" s="311"/>
      <c r="PWW97" s="311"/>
      <c r="PWX97" s="311"/>
      <c r="PWY97" s="311"/>
      <c r="PWZ97" s="311"/>
      <c r="PXA97" s="311"/>
      <c r="PXB97" s="311"/>
      <c r="PXC97" s="311"/>
      <c r="PXD97" s="311"/>
      <c r="PXE97" s="311"/>
      <c r="PXF97" s="311"/>
      <c r="PXG97" s="311"/>
      <c r="PXH97" s="311"/>
      <c r="PXI97" s="311"/>
      <c r="PXJ97" s="311"/>
      <c r="PXK97" s="311"/>
      <c r="PXL97" s="311"/>
      <c r="PXM97" s="311"/>
      <c r="PXN97" s="311"/>
      <c r="PXO97" s="311"/>
      <c r="PXP97" s="311"/>
      <c r="PXQ97" s="311"/>
      <c r="PXR97" s="311"/>
      <c r="PXS97" s="311"/>
      <c r="PXT97" s="311"/>
      <c r="PXU97" s="311"/>
      <c r="PXV97" s="311"/>
      <c r="PXW97" s="311"/>
      <c r="PXX97" s="311"/>
      <c r="PXY97" s="311"/>
      <c r="PXZ97" s="311"/>
      <c r="PYA97" s="311"/>
      <c r="PYB97" s="311"/>
      <c r="PYC97" s="311"/>
      <c r="PYD97" s="311"/>
      <c r="PYE97" s="311"/>
      <c r="PYF97" s="311"/>
      <c r="PYG97" s="311"/>
      <c r="PYH97" s="311"/>
      <c r="PYI97" s="311"/>
      <c r="PYJ97" s="311"/>
      <c r="PYK97" s="311"/>
      <c r="PYL97" s="311"/>
      <c r="PYM97" s="311"/>
      <c r="PYN97" s="311"/>
      <c r="PYO97" s="311"/>
      <c r="PYP97" s="311"/>
      <c r="PYQ97" s="311"/>
      <c r="PYR97" s="311"/>
      <c r="PYS97" s="311"/>
      <c r="PYT97" s="311"/>
      <c r="PYU97" s="311"/>
      <c r="PYV97" s="311"/>
      <c r="PYW97" s="311"/>
      <c r="PYX97" s="311"/>
      <c r="PYY97" s="311"/>
      <c r="PYZ97" s="311"/>
      <c r="PZA97" s="311"/>
      <c r="PZB97" s="311"/>
      <c r="PZC97" s="311"/>
      <c r="PZD97" s="311"/>
      <c r="PZE97" s="311"/>
      <c r="PZF97" s="311"/>
      <c r="PZG97" s="311"/>
      <c r="PZH97" s="311"/>
      <c r="PZI97" s="311"/>
      <c r="PZJ97" s="311"/>
      <c r="PZK97" s="311"/>
      <c r="PZL97" s="311"/>
      <c r="PZM97" s="311"/>
      <c r="PZN97" s="311"/>
      <c r="PZO97" s="311"/>
      <c r="PZP97" s="311"/>
      <c r="PZQ97" s="311"/>
      <c r="PZR97" s="311"/>
      <c r="PZS97" s="311"/>
      <c r="PZT97" s="311"/>
      <c r="PZU97" s="311"/>
      <c r="PZV97" s="311"/>
      <c r="PZW97" s="311"/>
      <c r="PZX97" s="311"/>
      <c r="PZY97" s="311"/>
      <c r="PZZ97" s="311"/>
      <c r="QAA97" s="311"/>
      <c r="QAB97" s="311"/>
      <c r="QAC97" s="311"/>
      <c r="QAD97" s="311"/>
      <c r="QAE97" s="311"/>
      <c r="QAF97" s="311"/>
      <c r="QAG97" s="311"/>
      <c r="QAH97" s="311"/>
      <c r="QAI97" s="311"/>
      <c r="QAJ97" s="311"/>
      <c r="QAK97" s="311"/>
      <c r="QAL97" s="311"/>
      <c r="QAM97" s="311"/>
      <c r="QAN97" s="311"/>
      <c r="QAO97" s="311"/>
      <c r="QAP97" s="311"/>
      <c r="QAQ97" s="311"/>
      <c r="QAR97" s="311"/>
      <c r="QAS97" s="311"/>
      <c r="QAT97" s="311"/>
      <c r="QAU97" s="311"/>
      <c r="QAV97" s="311"/>
      <c r="QAW97" s="311"/>
      <c r="QAX97" s="311"/>
      <c r="QAY97" s="311"/>
      <c r="QAZ97" s="311"/>
      <c r="QBA97" s="311"/>
      <c r="QBB97" s="311"/>
      <c r="QBC97" s="311"/>
      <c r="QBD97" s="311"/>
      <c r="QBE97" s="311"/>
      <c r="QBF97" s="311"/>
      <c r="QBG97" s="311"/>
      <c r="QBH97" s="311"/>
      <c r="QBI97" s="311"/>
      <c r="QBJ97" s="311"/>
      <c r="QBK97" s="311"/>
      <c r="QBL97" s="311"/>
      <c r="QBM97" s="311"/>
      <c r="QBN97" s="311"/>
      <c r="QBO97" s="311"/>
      <c r="QBP97" s="311"/>
      <c r="QBQ97" s="311"/>
      <c r="QBR97" s="311"/>
      <c r="QBS97" s="311"/>
      <c r="QBT97" s="311"/>
      <c r="QBU97" s="311"/>
      <c r="QBV97" s="311"/>
      <c r="QBW97" s="311"/>
      <c r="QBX97" s="311"/>
      <c r="QBY97" s="311"/>
      <c r="QBZ97" s="311"/>
      <c r="QCA97" s="311"/>
      <c r="QCB97" s="311"/>
      <c r="QCC97" s="311"/>
      <c r="QCD97" s="311"/>
      <c r="QCE97" s="311"/>
      <c r="QCF97" s="311"/>
      <c r="QCG97" s="311"/>
      <c r="QCH97" s="311"/>
      <c r="QCI97" s="311"/>
      <c r="QCJ97" s="311"/>
      <c r="QCK97" s="311"/>
      <c r="QCL97" s="311"/>
      <c r="QCM97" s="311"/>
      <c r="QCN97" s="311"/>
      <c r="QCO97" s="311"/>
      <c r="QCP97" s="311"/>
      <c r="QCQ97" s="311"/>
      <c r="QCR97" s="311"/>
      <c r="QCS97" s="311"/>
      <c r="QCT97" s="311"/>
      <c r="QCU97" s="311"/>
      <c r="QCV97" s="311"/>
      <c r="QCW97" s="311"/>
      <c r="QCX97" s="311"/>
      <c r="QCY97" s="311"/>
      <c r="QCZ97" s="311"/>
      <c r="QDA97" s="311"/>
      <c r="QDB97" s="311"/>
      <c r="QDC97" s="311"/>
      <c r="QDD97" s="311"/>
      <c r="QDE97" s="311"/>
      <c r="QDF97" s="311"/>
      <c r="QDG97" s="311"/>
      <c r="QDH97" s="311"/>
      <c r="QDI97" s="311"/>
      <c r="QDJ97" s="311"/>
      <c r="QDK97" s="311"/>
      <c r="QDL97" s="311"/>
      <c r="QDM97" s="311"/>
      <c r="QDN97" s="311"/>
      <c r="QDO97" s="311"/>
      <c r="QDP97" s="311"/>
      <c r="QDQ97" s="311"/>
      <c r="QDR97" s="311"/>
      <c r="QDS97" s="311"/>
      <c r="QDT97" s="311"/>
      <c r="QDU97" s="311"/>
      <c r="QDV97" s="311"/>
      <c r="QDW97" s="311"/>
      <c r="QDX97" s="311"/>
      <c r="QDY97" s="311"/>
      <c r="QDZ97" s="311"/>
      <c r="QEA97" s="311"/>
      <c r="QEB97" s="311"/>
      <c r="QEC97" s="311"/>
      <c r="QED97" s="311"/>
      <c r="QEE97" s="311"/>
      <c r="QEF97" s="311"/>
      <c r="QEG97" s="311"/>
      <c r="QEH97" s="311"/>
      <c r="QEI97" s="311"/>
      <c r="QEJ97" s="311"/>
      <c r="QEK97" s="311"/>
      <c r="QEL97" s="311"/>
      <c r="QEM97" s="311"/>
      <c r="QEN97" s="311"/>
      <c r="QEO97" s="311"/>
      <c r="QEP97" s="311"/>
      <c r="QEQ97" s="311"/>
      <c r="QER97" s="311"/>
      <c r="QES97" s="311"/>
      <c r="QET97" s="311"/>
      <c r="QEU97" s="311"/>
      <c r="QEV97" s="311"/>
      <c r="QEW97" s="311"/>
      <c r="QEX97" s="311"/>
      <c r="QEY97" s="311"/>
      <c r="QEZ97" s="311"/>
      <c r="QFA97" s="311"/>
      <c r="QFB97" s="311"/>
      <c r="QFC97" s="311"/>
      <c r="QFD97" s="311"/>
      <c r="QFE97" s="311"/>
      <c r="QFF97" s="311"/>
      <c r="QFG97" s="311"/>
      <c r="QFH97" s="311"/>
      <c r="QFI97" s="311"/>
      <c r="QFJ97" s="311"/>
      <c r="QFK97" s="311"/>
      <c r="QFL97" s="311"/>
      <c r="QFM97" s="311"/>
      <c r="QFN97" s="311"/>
      <c r="QFO97" s="311"/>
      <c r="QFP97" s="311"/>
      <c r="QFQ97" s="311"/>
      <c r="QFR97" s="311"/>
      <c r="QFS97" s="311"/>
      <c r="QFT97" s="311"/>
      <c r="QFU97" s="311"/>
      <c r="QFV97" s="311"/>
      <c r="QFW97" s="311"/>
      <c r="QFX97" s="311"/>
      <c r="QFY97" s="311"/>
      <c r="QFZ97" s="311"/>
      <c r="QGA97" s="311"/>
      <c r="QGB97" s="311"/>
      <c r="QGC97" s="311"/>
      <c r="QGD97" s="311"/>
      <c r="QGE97" s="311"/>
      <c r="QGF97" s="311"/>
      <c r="QGG97" s="311"/>
      <c r="QGH97" s="311"/>
      <c r="QGI97" s="311"/>
      <c r="QGJ97" s="311"/>
      <c r="QGK97" s="311"/>
      <c r="QGL97" s="311"/>
      <c r="QGM97" s="311"/>
      <c r="QGN97" s="311"/>
      <c r="QGO97" s="311"/>
      <c r="QGP97" s="311"/>
      <c r="QGQ97" s="311"/>
      <c r="QGR97" s="311"/>
      <c r="QGS97" s="311"/>
      <c r="QGT97" s="311"/>
      <c r="QGU97" s="311"/>
      <c r="QGV97" s="311"/>
      <c r="QGW97" s="311"/>
      <c r="QGX97" s="311"/>
      <c r="QGY97" s="311"/>
      <c r="QGZ97" s="311"/>
      <c r="QHA97" s="311"/>
      <c r="QHB97" s="311"/>
      <c r="QHC97" s="311"/>
      <c r="QHD97" s="311"/>
      <c r="QHE97" s="311"/>
      <c r="QHF97" s="311"/>
      <c r="QHG97" s="311"/>
      <c r="QHH97" s="311"/>
      <c r="QHI97" s="311"/>
      <c r="QHJ97" s="311"/>
      <c r="QHK97" s="311"/>
      <c r="QHL97" s="311"/>
      <c r="QHM97" s="311"/>
      <c r="QHN97" s="311"/>
      <c r="QHO97" s="311"/>
      <c r="QHP97" s="311"/>
      <c r="QHQ97" s="311"/>
      <c r="QHR97" s="311"/>
      <c r="QHS97" s="311"/>
      <c r="QHT97" s="311"/>
      <c r="QHU97" s="311"/>
      <c r="QHV97" s="311"/>
      <c r="QHW97" s="311"/>
      <c r="QHX97" s="311"/>
      <c r="QHY97" s="311"/>
      <c r="QHZ97" s="311"/>
      <c r="QIA97" s="311"/>
      <c r="QIB97" s="311"/>
      <c r="QIC97" s="311"/>
      <c r="QID97" s="311"/>
      <c r="QIE97" s="311"/>
      <c r="QIF97" s="311"/>
      <c r="QIG97" s="311"/>
      <c r="QIH97" s="311"/>
      <c r="QII97" s="311"/>
      <c r="QIJ97" s="311"/>
      <c r="QIK97" s="311"/>
      <c r="QIL97" s="311"/>
      <c r="QIM97" s="311"/>
      <c r="QIN97" s="311"/>
      <c r="QIO97" s="311"/>
      <c r="QIP97" s="311"/>
      <c r="QIQ97" s="311"/>
      <c r="QIR97" s="311"/>
      <c r="QIS97" s="311"/>
      <c r="QIT97" s="311"/>
      <c r="QIU97" s="311"/>
      <c r="QIV97" s="311"/>
      <c r="QIW97" s="311"/>
      <c r="QIX97" s="311"/>
      <c r="QIY97" s="311"/>
      <c r="QIZ97" s="311"/>
      <c r="QJA97" s="311"/>
      <c r="QJB97" s="311"/>
      <c r="QJC97" s="311"/>
      <c r="QJD97" s="311"/>
      <c r="QJE97" s="311"/>
      <c r="QJF97" s="311"/>
      <c r="QJG97" s="311"/>
      <c r="QJH97" s="311"/>
      <c r="QJI97" s="311"/>
      <c r="QJJ97" s="311"/>
      <c r="QJK97" s="311"/>
      <c r="QJL97" s="311"/>
      <c r="QJM97" s="311"/>
      <c r="QJN97" s="311"/>
      <c r="QJO97" s="311"/>
      <c r="QJP97" s="311"/>
      <c r="QJQ97" s="311"/>
      <c r="QJR97" s="311"/>
      <c r="QJS97" s="311"/>
      <c r="QJT97" s="311"/>
      <c r="QJU97" s="311"/>
      <c r="QJV97" s="311"/>
      <c r="QJW97" s="311"/>
      <c r="QJX97" s="311"/>
      <c r="QJY97" s="311"/>
      <c r="QJZ97" s="311"/>
      <c r="QKA97" s="311"/>
      <c r="QKB97" s="311"/>
      <c r="QKC97" s="311"/>
      <c r="QKD97" s="311"/>
      <c r="QKE97" s="311"/>
      <c r="QKF97" s="311"/>
      <c r="QKG97" s="311"/>
      <c r="QKH97" s="311"/>
      <c r="QKI97" s="311"/>
      <c r="QKJ97" s="311"/>
      <c r="QKK97" s="311"/>
      <c r="QKL97" s="311"/>
      <c r="QKM97" s="311"/>
      <c r="QKN97" s="311"/>
      <c r="QKO97" s="311"/>
      <c r="QKP97" s="311"/>
      <c r="QKQ97" s="311"/>
      <c r="QKR97" s="311"/>
      <c r="QKS97" s="311"/>
      <c r="QKT97" s="311"/>
      <c r="QKU97" s="311"/>
      <c r="QKV97" s="311"/>
      <c r="QKW97" s="311"/>
      <c r="QKX97" s="311"/>
      <c r="QKY97" s="311"/>
      <c r="QKZ97" s="311"/>
      <c r="QLA97" s="311"/>
      <c r="QLB97" s="311"/>
      <c r="QLC97" s="311"/>
      <c r="QLD97" s="311"/>
      <c r="QLE97" s="311"/>
      <c r="QLF97" s="311"/>
      <c r="QLG97" s="311"/>
      <c r="QLH97" s="311"/>
      <c r="QLI97" s="311"/>
      <c r="QLJ97" s="311"/>
      <c r="QLK97" s="311"/>
      <c r="QLL97" s="311"/>
      <c r="QLM97" s="311"/>
      <c r="QLN97" s="311"/>
      <c r="QLO97" s="311"/>
      <c r="QLP97" s="311"/>
      <c r="QLQ97" s="311"/>
      <c r="QLR97" s="311"/>
      <c r="QLS97" s="311"/>
      <c r="QLT97" s="311"/>
      <c r="QLU97" s="311"/>
      <c r="QLV97" s="311"/>
      <c r="QLW97" s="311"/>
      <c r="QLX97" s="311"/>
      <c r="QLY97" s="311"/>
      <c r="QLZ97" s="311"/>
      <c r="QMA97" s="311"/>
      <c r="QMB97" s="311"/>
      <c r="QMC97" s="311"/>
      <c r="QMD97" s="311"/>
      <c r="QME97" s="311"/>
      <c r="QMF97" s="311"/>
      <c r="QMG97" s="311"/>
      <c r="QMH97" s="311"/>
      <c r="QMI97" s="311"/>
      <c r="QMJ97" s="311"/>
      <c r="QMK97" s="311"/>
      <c r="QML97" s="311"/>
      <c r="QMM97" s="311"/>
      <c r="QMN97" s="311"/>
      <c r="QMO97" s="311"/>
      <c r="QMP97" s="311"/>
      <c r="QMQ97" s="311"/>
      <c r="QMR97" s="311"/>
      <c r="QMS97" s="311"/>
      <c r="QMT97" s="311"/>
      <c r="QMU97" s="311"/>
      <c r="QMV97" s="311"/>
      <c r="QMW97" s="311"/>
      <c r="QMX97" s="311"/>
      <c r="QMY97" s="311"/>
      <c r="QMZ97" s="311"/>
      <c r="QNA97" s="311"/>
      <c r="QNB97" s="311"/>
      <c r="QNC97" s="311"/>
      <c r="QND97" s="311"/>
      <c r="QNE97" s="311"/>
      <c r="QNF97" s="311"/>
      <c r="QNG97" s="311"/>
      <c r="QNH97" s="311"/>
      <c r="QNI97" s="311"/>
      <c r="QNJ97" s="311"/>
      <c r="QNK97" s="311"/>
      <c r="QNL97" s="311"/>
      <c r="QNM97" s="311"/>
      <c r="QNN97" s="311"/>
      <c r="QNO97" s="311"/>
      <c r="QNP97" s="311"/>
      <c r="QNQ97" s="311"/>
      <c r="QNR97" s="311"/>
      <c r="QNS97" s="311"/>
      <c r="QNT97" s="311"/>
      <c r="QNU97" s="311"/>
      <c r="QNV97" s="311"/>
      <c r="QNW97" s="311"/>
      <c r="QNX97" s="311"/>
      <c r="QNY97" s="311"/>
      <c r="QNZ97" s="311"/>
      <c r="QOA97" s="311"/>
      <c r="QOB97" s="311"/>
      <c r="QOC97" s="311"/>
      <c r="QOD97" s="311"/>
      <c r="QOE97" s="311"/>
      <c r="QOF97" s="311"/>
      <c r="QOG97" s="311"/>
      <c r="QOH97" s="311"/>
      <c r="QOI97" s="311"/>
      <c r="QOJ97" s="311"/>
      <c r="QOK97" s="311"/>
      <c r="QOL97" s="311"/>
      <c r="QOM97" s="311"/>
      <c r="QON97" s="311"/>
      <c r="QOO97" s="311"/>
      <c r="QOP97" s="311"/>
      <c r="QOQ97" s="311"/>
      <c r="QOR97" s="311"/>
      <c r="QOS97" s="311"/>
      <c r="QOT97" s="311"/>
      <c r="QOU97" s="311"/>
      <c r="QOV97" s="311"/>
      <c r="QOW97" s="311"/>
      <c r="QOX97" s="311"/>
      <c r="QOY97" s="311"/>
      <c r="QOZ97" s="311"/>
      <c r="QPA97" s="311"/>
      <c r="QPB97" s="311"/>
      <c r="QPC97" s="311"/>
      <c r="QPD97" s="311"/>
      <c r="QPE97" s="311"/>
      <c r="QPF97" s="311"/>
      <c r="QPG97" s="311"/>
      <c r="QPH97" s="311"/>
      <c r="QPI97" s="311"/>
      <c r="QPJ97" s="311"/>
      <c r="QPK97" s="311"/>
      <c r="QPL97" s="311"/>
      <c r="QPM97" s="311"/>
      <c r="QPN97" s="311"/>
      <c r="QPO97" s="311"/>
      <c r="QPP97" s="311"/>
      <c r="QPQ97" s="311"/>
      <c r="QPR97" s="311"/>
      <c r="QPS97" s="311"/>
      <c r="QPT97" s="311"/>
      <c r="QPU97" s="311"/>
      <c r="QPV97" s="311"/>
      <c r="QPW97" s="311"/>
      <c r="QPX97" s="311"/>
      <c r="QPY97" s="311"/>
      <c r="QPZ97" s="311"/>
      <c r="QQA97" s="311"/>
      <c r="QQB97" s="311"/>
      <c r="QQC97" s="311"/>
      <c r="QQD97" s="311"/>
      <c r="QQE97" s="311"/>
      <c r="QQF97" s="311"/>
      <c r="QQG97" s="311"/>
      <c r="QQH97" s="311"/>
      <c r="QQI97" s="311"/>
      <c r="QQJ97" s="311"/>
      <c r="QQK97" s="311"/>
      <c r="QQL97" s="311"/>
      <c r="QQM97" s="311"/>
      <c r="QQN97" s="311"/>
      <c r="QQO97" s="311"/>
      <c r="QQP97" s="311"/>
      <c r="QQQ97" s="311"/>
      <c r="QQR97" s="311"/>
      <c r="QQS97" s="311"/>
      <c r="QQT97" s="311"/>
      <c r="QQU97" s="311"/>
      <c r="QQV97" s="311"/>
      <c r="QQW97" s="311"/>
      <c r="QQX97" s="311"/>
      <c r="QQY97" s="311"/>
      <c r="QQZ97" s="311"/>
      <c r="QRA97" s="311"/>
      <c r="QRB97" s="311"/>
      <c r="QRC97" s="311"/>
      <c r="QRD97" s="311"/>
      <c r="QRE97" s="311"/>
      <c r="QRF97" s="311"/>
      <c r="QRG97" s="311"/>
      <c r="QRH97" s="311"/>
      <c r="QRI97" s="311"/>
      <c r="QRJ97" s="311"/>
      <c r="QRK97" s="311"/>
      <c r="QRL97" s="311"/>
      <c r="QRM97" s="311"/>
      <c r="QRN97" s="311"/>
      <c r="QRO97" s="311"/>
      <c r="QRP97" s="311"/>
      <c r="QRQ97" s="311"/>
      <c r="QRR97" s="311"/>
      <c r="QRS97" s="311"/>
      <c r="QRT97" s="311"/>
      <c r="QRU97" s="311"/>
      <c r="QRV97" s="311"/>
      <c r="QRW97" s="311"/>
      <c r="QRX97" s="311"/>
      <c r="QRY97" s="311"/>
      <c r="QRZ97" s="311"/>
      <c r="QSA97" s="311"/>
      <c r="QSB97" s="311"/>
      <c r="QSC97" s="311"/>
      <c r="QSD97" s="311"/>
      <c r="QSE97" s="311"/>
      <c r="QSF97" s="311"/>
      <c r="QSG97" s="311"/>
      <c r="QSH97" s="311"/>
      <c r="QSI97" s="311"/>
      <c r="QSJ97" s="311"/>
      <c r="QSK97" s="311"/>
      <c r="QSL97" s="311"/>
      <c r="QSM97" s="311"/>
      <c r="QSN97" s="311"/>
      <c r="QSO97" s="311"/>
      <c r="QSP97" s="311"/>
      <c r="QSQ97" s="311"/>
      <c r="QSR97" s="311"/>
      <c r="QSS97" s="311"/>
      <c r="QST97" s="311"/>
      <c r="QSU97" s="311"/>
      <c r="QSV97" s="311"/>
      <c r="QSW97" s="311"/>
      <c r="QSX97" s="311"/>
      <c r="QSY97" s="311"/>
      <c r="QSZ97" s="311"/>
      <c r="QTA97" s="311"/>
      <c r="QTB97" s="311"/>
      <c r="QTC97" s="311"/>
      <c r="QTD97" s="311"/>
      <c r="QTE97" s="311"/>
      <c r="QTF97" s="311"/>
      <c r="QTG97" s="311"/>
      <c r="QTH97" s="311"/>
      <c r="QTI97" s="311"/>
      <c r="QTJ97" s="311"/>
      <c r="QTK97" s="311"/>
      <c r="QTL97" s="311"/>
      <c r="QTM97" s="311"/>
      <c r="QTN97" s="311"/>
      <c r="QTO97" s="311"/>
      <c r="QTP97" s="311"/>
      <c r="QTQ97" s="311"/>
      <c r="QTR97" s="311"/>
      <c r="QTS97" s="311"/>
      <c r="QTT97" s="311"/>
      <c r="QTU97" s="311"/>
      <c r="QTV97" s="311"/>
      <c r="QTW97" s="311"/>
      <c r="QTX97" s="311"/>
      <c r="QTY97" s="311"/>
      <c r="QTZ97" s="311"/>
      <c r="QUA97" s="311"/>
      <c r="QUB97" s="311"/>
      <c r="QUC97" s="311"/>
      <c r="QUD97" s="311"/>
      <c r="QUE97" s="311"/>
      <c r="QUF97" s="311"/>
      <c r="QUG97" s="311"/>
      <c r="QUH97" s="311"/>
      <c r="QUI97" s="311"/>
      <c r="QUJ97" s="311"/>
      <c r="QUK97" s="311"/>
      <c r="QUL97" s="311"/>
      <c r="QUM97" s="311"/>
      <c r="QUN97" s="311"/>
      <c r="QUO97" s="311"/>
      <c r="QUP97" s="311"/>
      <c r="QUQ97" s="311"/>
      <c r="QUR97" s="311"/>
      <c r="QUS97" s="311"/>
      <c r="QUT97" s="311"/>
      <c r="QUU97" s="311"/>
      <c r="QUV97" s="311"/>
      <c r="QUW97" s="311"/>
      <c r="QUX97" s="311"/>
      <c r="QUY97" s="311"/>
      <c r="QUZ97" s="311"/>
      <c r="QVA97" s="311"/>
      <c r="QVB97" s="311"/>
      <c r="QVC97" s="311"/>
      <c r="QVD97" s="311"/>
      <c r="QVE97" s="311"/>
      <c r="QVF97" s="311"/>
      <c r="QVG97" s="311"/>
      <c r="QVH97" s="311"/>
      <c r="QVI97" s="311"/>
      <c r="QVJ97" s="311"/>
      <c r="QVK97" s="311"/>
      <c r="QVL97" s="311"/>
      <c r="QVM97" s="311"/>
      <c r="QVN97" s="311"/>
      <c r="QVO97" s="311"/>
      <c r="QVP97" s="311"/>
      <c r="QVQ97" s="311"/>
      <c r="QVR97" s="311"/>
      <c r="QVS97" s="311"/>
      <c r="QVT97" s="311"/>
      <c r="QVU97" s="311"/>
      <c r="QVV97" s="311"/>
      <c r="QVW97" s="311"/>
      <c r="QVX97" s="311"/>
      <c r="QVY97" s="311"/>
      <c r="QVZ97" s="311"/>
      <c r="QWA97" s="311"/>
      <c r="QWB97" s="311"/>
      <c r="QWC97" s="311"/>
      <c r="QWD97" s="311"/>
      <c r="QWE97" s="311"/>
      <c r="QWF97" s="311"/>
      <c r="QWG97" s="311"/>
      <c r="QWH97" s="311"/>
      <c r="QWI97" s="311"/>
      <c r="QWJ97" s="311"/>
      <c r="QWK97" s="311"/>
      <c r="QWL97" s="311"/>
      <c r="QWM97" s="311"/>
      <c r="QWN97" s="311"/>
      <c r="QWO97" s="311"/>
      <c r="QWP97" s="311"/>
      <c r="QWQ97" s="311"/>
      <c r="QWR97" s="311"/>
      <c r="QWS97" s="311"/>
      <c r="QWT97" s="311"/>
      <c r="QWU97" s="311"/>
      <c r="QWV97" s="311"/>
      <c r="QWW97" s="311"/>
      <c r="QWX97" s="311"/>
      <c r="QWY97" s="311"/>
      <c r="QWZ97" s="311"/>
      <c r="QXA97" s="311"/>
      <c r="QXB97" s="311"/>
      <c r="QXC97" s="311"/>
      <c r="QXD97" s="311"/>
      <c r="QXE97" s="311"/>
      <c r="QXF97" s="311"/>
      <c r="QXG97" s="311"/>
      <c r="QXH97" s="311"/>
      <c r="QXI97" s="311"/>
      <c r="QXJ97" s="311"/>
      <c r="QXK97" s="311"/>
      <c r="QXL97" s="311"/>
      <c r="QXM97" s="311"/>
      <c r="QXN97" s="311"/>
      <c r="QXO97" s="311"/>
      <c r="QXP97" s="311"/>
      <c r="QXQ97" s="311"/>
      <c r="QXR97" s="311"/>
      <c r="QXS97" s="311"/>
      <c r="QXT97" s="311"/>
      <c r="QXU97" s="311"/>
      <c r="QXV97" s="311"/>
      <c r="QXW97" s="311"/>
      <c r="QXX97" s="311"/>
      <c r="QXY97" s="311"/>
      <c r="QXZ97" s="311"/>
      <c r="QYA97" s="311"/>
      <c r="QYB97" s="311"/>
      <c r="QYC97" s="311"/>
      <c r="QYD97" s="311"/>
      <c r="QYE97" s="311"/>
      <c r="QYF97" s="311"/>
      <c r="QYG97" s="311"/>
      <c r="QYH97" s="311"/>
      <c r="QYI97" s="311"/>
      <c r="QYJ97" s="311"/>
      <c r="QYK97" s="311"/>
      <c r="QYL97" s="311"/>
      <c r="QYM97" s="311"/>
      <c r="QYN97" s="311"/>
      <c r="QYO97" s="311"/>
      <c r="QYP97" s="311"/>
      <c r="QYQ97" s="311"/>
      <c r="QYR97" s="311"/>
      <c r="QYS97" s="311"/>
      <c r="QYT97" s="311"/>
      <c r="QYU97" s="311"/>
      <c r="QYV97" s="311"/>
      <c r="QYW97" s="311"/>
      <c r="QYX97" s="311"/>
      <c r="QYY97" s="311"/>
      <c r="QYZ97" s="311"/>
      <c r="QZA97" s="311"/>
      <c r="QZB97" s="311"/>
      <c r="QZC97" s="311"/>
      <c r="QZD97" s="311"/>
      <c r="QZE97" s="311"/>
      <c r="QZF97" s="311"/>
      <c r="QZG97" s="311"/>
      <c r="QZH97" s="311"/>
      <c r="QZI97" s="311"/>
      <c r="QZJ97" s="311"/>
      <c r="QZK97" s="311"/>
      <c r="QZL97" s="311"/>
      <c r="QZM97" s="311"/>
      <c r="QZN97" s="311"/>
      <c r="QZO97" s="311"/>
      <c r="QZP97" s="311"/>
      <c r="QZQ97" s="311"/>
      <c r="QZR97" s="311"/>
      <c r="QZS97" s="311"/>
      <c r="QZT97" s="311"/>
      <c r="QZU97" s="311"/>
      <c r="QZV97" s="311"/>
      <c r="QZW97" s="311"/>
      <c r="QZX97" s="311"/>
      <c r="QZY97" s="311"/>
      <c r="QZZ97" s="311"/>
      <c r="RAA97" s="311"/>
      <c r="RAB97" s="311"/>
      <c r="RAC97" s="311"/>
      <c r="RAD97" s="311"/>
      <c r="RAE97" s="311"/>
      <c r="RAF97" s="311"/>
      <c r="RAG97" s="311"/>
      <c r="RAH97" s="311"/>
      <c r="RAI97" s="311"/>
      <c r="RAJ97" s="311"/>
      <c r="RAK97" s="311"/>
      <c r="RAL97" s="311"/>
      <c r="RAM97" s="311"/>
      <c r="RAN97" s="311"/>
      <c r="RAO97" s="311"/>
      <c r="RAP97" s="311"/>
      <c r="RAQ97" s="311"/>
      <c r="RAR97" s="311"/>
      <c r="RAS97" s="311"/>
      <c r="RAT97" s="311"/>
      <c r="RAU97" s="311"/>
      <c r="RAV97" s="311"/>
      <c r="RAW97" s="311"/>
      <c r="RAX97" s="311"/>
      <c r="RAY97" s="311"/>
      <c r="RAZ97" s="311"/>
      <c r="RBA97" s="311"/>
      <c r="RBB97" s="311"/>
      <c r="RBC97" s="311"/>
      <c r="RBD97" s="311"/>
      <c r="RBE97" s="311"/>
      <c r="RBF97" s="311"/>
      <c r="RBG97" s="311"/>
      <c r="RBH97" s="311"/>
      <c r="RBI97" s="311"/>
      <c r="RBJ97" s="311"/>
      <c r="RBK97" s="311"/>
      <c r="RBL97" s="311"/>
      <c r="RBM97" s="311"/>
      <c r="RBN97" s="311"/>
      <c r="RBO97" s="311"/>
      <c r="RBP97" s="311"/>
      <c r="RBQ97" s="311"/>
      <c r="RBR97" s="311"/>
      <c r="RBS97" s="311"/>
      <c r="RBT97" s="311"/>
      <c r="RBU97" s="311"/>
      <c r="RBV97" s="311"/>
      <c r="RBW97" s="311"/>
      <c r="RBX97" s="311"/>
      <c r="RBY97" s="311"/>
      <c r="RBZ97" s="311"/>
      <c r="RCA97" s="311"/>
      <c r="RCB97" s="311"/>
      <c r="RCC97" s="311"/>
      <c r="RCD97" s="311"/>
      <c r="RCE97" s="311"/>
      <c r="RCF97" s="311"/>
      <c r="RCG97" s="311"/>
      <c r="RCH97" s="311"/>
      <c r="RCI97" s="311"/>
      <c r="RCJ97" s="311"/>
      <c r="RCK97" s="311"/>
      <c r="RCL97" s="311"/>
      <c r="RCM97" s="311"/>
      <c r="RCN97" s="311"/>
      <c r="RCO97" s="311"/>
      <c r="RCP97" s="311"/>
      <c r="RCQ97" s="311"/>
      <c r="RCR97" s="311"/>
      <c r="RCS97" s="311"/>
      <c r="RCT97" s="311"/>
      <c r="RCU97" s="311"/>
      <c r="RCV97" s="311"/>
      <c r="RCW97" s="311"/>
      <c r="RCX97" s="311"/>
      <c r="RCY97" s="311"/>
      <c r="RCZ97" s="311"/>
      <c r="RDA97" s="311"/>
      <c r="RDB97" s="311"/>
      <c r="RDC97" s="311"/>
      <c r="RDD97" s="311"/>
      <c r="RDE97" s="311"/>
      <c r="RDF97" s="311"/>
      <c r="RDG97" s="311"/>
      <c r="RDH97" s="311"/>
      <c r="RDI97" s="311"/>
      <c r="RDJ97" s="311"/>
      <c r="RDK97" s="311"/>
      <c r="RDL97" s="311"/>
      <c r="RDM97" s="311"/>
      <c r="RDN97" s="311"/>
      <c r="RDO97" s="311"/>
      <c r="RDP97" s="311"/>
      <c r="RDQ97" s="311"/>
      <c r="RDR97" s="311"/>
      <c r="RDS97" s="311"/>
      <c r="RDT97" s="311"/>
      <c r="RDU97" s="311"/>
      <c r="RDV97" s="311"/>
      <c r="RDW97" s="311"/>
      <c r="RDX97" s="311"/>
      <c r="RDY97" s="311"/>
      <c r="RDZ97" s="311"/>
      <c r="REA97" s="311"/>
      <c r="REB97" s="311"/>
      <c r="REC97" s="311"/>
      <c r="RED97" s="311"/>
      <c r="REE97" s="311"/>
      <c r="REF97" s="311"/>
      <c r="REG97" s="311"/>
      <c r="REH97" s="311"/>
      <c r="REI97" s="311"/>
      <c r="REJ97" s="311"/>
      <c r="REK97" s="311"/>
      <c r="REL97" s="311"/>
      <c r="REM97" s="311"/>
      <c r="REN97" s="311"/>
      <c r="REO97" s="311"/>
      <c r="REP97" s="311"/>
      <c r="REQ97" s="311"/>
      <c r="RER97" s="311"/>
      <c r="RES97" s="311"/>
      <c r="RET97" s="311"/>
      <c r="REU97" s="311"/>
      <c r="REV97" s="311"/>
      <c r="REW97" s="311"/>
      <c r="REX97" s="311"/>
      <c r="REY97" s="311"/>
      <c r="REZ97" s="311"/>
      <c r="RFA97" s="311"/>
      <c r="RFB97" s="311"/>
      <c r="RFC97" s="311"/>
      <c r="RFD97" s="311"/>
      <c r="RFE97" s="311"/>
      <c r="RFF97" s="311"/>
      <c r="RFG97" s="311"/>
      <c r="RFH97" s="311"/>
      <c r="RFI97" s="311"/>
      <c r="RFJ97" s="311"/>
      <c r="RFK97" s="311"/>
      <c r="RFL97" s="311"/>
      <c r="RFM97" s="311"/>
      <c r="RFN97" s="311"/>
      <c r="RFO97" s="311"/>
      <c r="RFP97" s="311"/>
      <c r="RFQ97" s="311"/>
      <c r="RFR97" s="311"/>
      <c r="RFS97" s="311"/>
      <c r="RFT97" s="311"/>
      <c r="RFU97" s="311"/>
      <c r="RFV97" s="311"/>
      <c r="RFW97" s="311"/>
      <c r="RFX97" s="311"/>
      <c r="RFY97" s="311"/>
      <c r="RFZ97" s="311"/>
      <c r="RGA97" s="311"/>
      <c r="RGB97" s="311"/>
      <c r="RGC97" s="311"/>
      <c r="RGD97" s="311"/>
      <c r="RGE97" s="311"/>
      <c r="RGF97" s="311"/>
      <c r="RGG97" s="311"/>
      <c r="RGH97" s="311"/>
      <c r="RGI97" s="311"/>
      <c r="RGJ97" s="311"/>
      <c r="RGK97" s="311"/>
      <c r="RGL97" s="311"/>
      <c r="RGM97" s="311"/>
      <c r="RGN97" s="311"/>
      <c r="RGO97" s="311"/>
      <c r="RGP97" s="311"/>
      <c r="RGQ97" s="311"/>
      <c r="RGR97" s="311"/>
      <c r="RGS97" s="311"/>
      <c r="RGT97" s="311"/>
      <c r="RGU97" s="311"/>
      <c r="RGV97" s="311"/>
      <c r="RGW97" s="311"/>
      <c r="RGX97" s="311"/>
      <c r="RGY97" s="311"/>
      <c r="RGZ97" s="311"/>
      <c r="RHA97" s="311"/>
      <c r="RHB97" s="311"/>
      <c r="RHC97" s="311"/>
      <c r="RHD97" s="311"/>
      <c r="RHE97" s="311"/>
      <c r="RHF97" s="311"/>
      <c r="RHG97" s="311"/>
      <c r="RHH97" s="311"/>
      <c r="RHI97" s="311"/>
      <c r="RHJ97" s="311"/>
      <c r="RHK97" s="311"/>
      <c r="RHL97" s="311"/>
      <c r="RHM97" s="311"/>
      <c r="RHN97" s="311"/>
      <c r="RHO97" s="311"/>
      <c r="RHP97" s="311"/>
      <c r="RHQ97" s="311"/>
      <c r="RHR97" s="311"/>
      <c r="RHS97" s="311"/>
      <c r="RHT97" s="311"/>
      <c r="RHU97" s="311"/>
      <c r="RHV97" s="311"/>
      <c r="RHW97" s="311"/>
      <c r="RHX97" s="311"/>
      <c r="RHY97" s="311"/>
      <c r="RHZ97" s="311"/>
      <c r="RIA97" s="311"/>
      <c r="RIB97" s="311"/>
      <c r="RIC97" s="311"/>
      <c r="RID97" s="311"/>
      <c r="RIE97" s="311"/>
      <c r="RIF97" s="311"/>
      <c r="RIG97" s="311"/>
      <c r="RIH97" s="311"/>
      <c r="RII97" s="311"/>
      <c r="RIJ97" s="311"/>
      <c r="RIK97" s="311"/>
      <c r="RIL97" s="311"/>
      <c r="RIM97" s="311"/>
      <c r="RIN97" s="311"/>
      <c r="RIO97" s="311"/>
      <c r="RIP97" s="311"/>
      <c r="RIQ97" s="311"/>
      <c r="RIR97" s="311"/>
      <c r="RIS97" s="311"/>
      <c r="RIT97" s="311"/>
      <c r="RIU97" s="311"/>
      <c r="RIV97" s="311"/>
      <c r="RIW97" s="311"/>
      <c r="RIX97" s="311"/>
      <c r="RIY97" s="311"/>
      <c r="RIZ97" s="311"/>
      <c r="RJA97" s="311"/>
      <c r="RJB97" s="311"/>
      <c r="RJC97" s="311"/>
      <c r="RJD97" s="311"/>
      <c r="RJE97" s="311"/>
      <c r="RJF97" s="311"/>
      <c r="RJG97" s="311"/>
      <c r="RJH97" s="311"/>
      <c r="RJI97" s="311"/>
      <c r="RJJ97" s="311"/>
      <c r="RJK97" s="311"/>
      <c r="RJL97" s="311"/>
      <c r="RJM97" s="311"/>
      <c r="RJN97" s="311"/>
      <c r="RJO97" s="311"/>
      <c r="RJP97" s="311"/>
      <c r="RJQ97" s="311"/>
      <c r="RJR97" s="311"/>
      <c r="RJS97" s="311"/>
      <c r="RJT97" s="311"/>
      <c r="RJU97" s="311"/>
      <c r="RJV97" s="311"/>
      <c r="RJW97" s="311"/>
      <c r="RJX97" s="311"/>
      <c r="RJY97" s="311"/>
      <c r="RJZ97" s="311"/>
      <c r="RKA97" s="311"/>
      <c r="RKB97" s="311"/>
      <c r="RKC97" s="311"/>
      <c r="RKD97" s="311"/>
      <c r="RKE97" s="311"/>
      <c r="RKF97" s="311"/>
      <c r="RKG97" s="311"/>
      <c r="RKH97" s="311"/>
      <c r="RKI97" s="311"/>
      <c r="RKJ97" s="311"/>
      <c r="RKK97" s="311"/>
      <c r="RKL97" s="311"/>
      <c r="RKM97" s="311"/>
      <c r="RKN97" s="311"/>
      <c r="RKO97" s="311"/>
      <c r="RKP97" s="311"/>
      <c r="RKQ97" s="311"/>
      <c r="RKR97" s="311"/>
      <c r="RKS97" s="311"/>
      <c r="RKT97" s="311"/>
      <c r="RKU97" s="311"/>
      <c r="RKV97" s="311"/>
      <c r="RKW97" s="311"/>
      <c r="RKX97" s="311"/>
      <c r="RKY97" s="311"/>
      <c r="RKZ97" s="311"/>
      <c r="RLA97" s="311"/>
      <c r="RLB97" s="311"/>
      <c r="RLC97" s="311"/>
      <c r="RLD97" s="311"/>
      <c r="RLE97" s="311"/>
      <c r="RLF97" s="311"/>
      <c r="RLG97" s="311"/>
      <c r="RLH97" s="311"/>
      <c r="RLI97" s="311"/>
      <c r="RLJ97" s="311"/>
      <c r="RLK97" s="311"/>
      <c r="RLL97" s="311"/>
      <c r="RLM97" s="311"/>
      <c r="RLN97" s="311"/>
      <c r="RLO97" s="311"/>
      <c r="RLP97" s="311"/>
      <c r="RLQ97" s="311"/>
      <c r="RLR97" s="311"/>
      <c r="RLS97" s="311"/>
      <c r="RLT97" s="311"/>
      <c r="RLU97" s="311"/>
      <c r="RLV97" s="311"/>
      <c r="RLW97" s="311"/>
      <c r="RLX97" s="311"/>
      <c r="RLY97" s="311"/>
      <c r="RLZ97" s="311"/>
      <c r="RMA97" s="311"/>
      <c r="RMB97" s="311"/>
      <c r="RMC97" s="311"/>
      <c r="RMD97" s="311"/>
      <c r="RME97" s="311"/>
      <c r="RMF97" s="311"/>
      <c r="RMG97" s="311"/>
      <c r="RMH97" s="311"/>
      <c r="RMI97" s="311"/>
      <c r="RMJ97" s="311"/>
      <c r="RMK97" s="311"/>
      <c r="RML97" s="311"/>
      <c r="RMM97" s="311"/>
      <c r="RMN97" s="311"/>
      <c r="RMO97" s="311"/>
      <c r="RMP97" s="311"/>
      <c r="RMQ97" s="311"/>
      <c r="RMR97" s="311"/>
      <c r="RMS97" s="311"/>
      <c r="RMT97" s="311"/>
      <c r="RMU97" s="311"/>
      <c r="RMV97" s="311"/>
      <c r="RMW97" s="311"/>
      <c r="RMX97" s="311"/>
      <c r="RMY97" s="311"/>
      <c r="RMZ97" s="311"/>
      <c r="RNA97" s="311"/>
      <c r="RNB97" s="311"/>
      <c r="RNC97" s="311"/>
      <c r="RND97" s="311"/>
      <c r="RNE97" s="311"/>
      <c r="RNF97" s="311"/>
      <c r="RNG97" s="311"/>
      <c r="RNH97" s="311"/>
      <c r="RNI97" s="311"/>
      <c r="RNJ97" s="311"/>
      <c r="RNK97" s="311"/>
      <c r="RNL97" s="311"/>
      <c r="RNM97" s="311"/>
      <c r="RNN97" s="311"/>
      <c r="RNO97" s="311"/>
      <c r="RNP97" s="311"/>
      <c r="RNQ97" s="311"/>
      <c r="RNR97" s="311"/>
      <c r="RNS97" s="311"/>
      <c r="RNT97" s="311"/>
      <c r="RNU97" s="311"/>
      <c r="RNV97" s="311"/>
      <c r="RNW97" s="311"/>
      <c r="RNX97" s="311"/>
      <c r="RNY97" s="311"/>
      <c r="RNZ97" s="311"/>
      <c r="ROA97" s="311"/>
      <c r="ROB97" s="311"/>
      <c r="ROC97" s="311"/>
      <c r="ROD97" s="311"/>
      <c r="ROE97" s="311"/>
      <c r="ROF97" s="311"/>
      <c r="ROG97" s="311"/>
      <c r="ROH97" s="311"/>
      <c r="ROI97" s="311"/>
      <c r="ROJ97" s="311"/>
      <c r="ROK97" s="311"/>
      <c r="ROL97" s="311"/>
      <c r="ROM97" s="311"/>
      <c r="RON97" s="311"/>
      <c r="ROO97" s="311"/>
      <c r="ROP97" s="311"/>
      <c r="ROQ97" s="311"/>
      <c r="ROR97" s="311"/>
      <c r="ROS97" s="311"/>
      <c r="ROT97" s="311"/>
      <c r="ROU97" s="311"/>
      <c r="ROV97" s="311"/>
      <c r="ROW97" s="311"/>
      <c r="ROX97" s="311"/>
      <c r="ROY97" s="311"/>
      <c r="ROZ97" s="311"/>
      <c r="RPA97" s="311"/>
      <c r="RPB97" s="311"/>
      <c r="RPC97" s="311"/>
      <c r="RPD97" s="311"/>
      <c r="RPE97" s="311"/>
      <c r="RPF97" s="311"/>
      <c r="RPG97" s="311"/>
      <c r="RPH97" s="311"/>
      <c r="RPI97" s="311"/>
      <c r="RPJ97" s="311"/>
      <c r="RPK97" s="311"/>
      <c r="RPL97" s="311"/>
      <c r="RPM97" s="311"/>
      <c r="RPN97" s="311"/>
      <c r="RPO97" s="311"/>
      <c r="RPP97" s="311"/>
      <c r="RPQ97" s="311"/>
      <c r="RPR97" s="311"/>
      <c r="RPS97" s="311"/>
      <c r="RPT97" s="311"/>
      <c r="RPU97" s="311"/>
      <c r="RPV97" s="311"/>
      <c r="RPW97" s="311"/>
      <c r="RPX97" s="311"/>
      <c r="RPY97" s="311"/>
      <c r="RPZ97" s="311"/>
      <c r="RQA97" s="311"/>
      <c r="RQB97" s="311"/>
      <c r="RQC97" s="311"/>
      <c r="RQD97" s="311"/>
      <c r="RQE97" s="311"/>
      <c r="RQF97" s="311"/>
      <c r="RQG97" s="311"/>
      <c r="RQH97" s="311"/>
      <c r="RQI97" s="311"/>
      <c r="RQJ97" s="311"/>
      <c r="RQK97" s="311"/>
      <c r="RQL97" s="311"/>
      <c r="RQM97" s="311"/>
      <c r="RQN97" s="311"/>
      <c r="RQO97" s="311"/>
      <c r="RQP97" s="311"/>
      <c r="RQQ97" s="311"/>
      <c r="RQR97" s="311"/>
      <c r="RQS97" s="311"/>
      <c r="RQT97" s="311"/>
      <c r="RQU97" s="311"/>
      <c r="RQV97" s="311"/>
      <c r="RQW97" s="311"/>
      <c r="RQX97" s="311"/>
      <c r="RQY97" s="311"/>
      <c r="RQZ97" s="311"/>
      <c r="RRA97" s="311"/>
      <c r="RRB97" s="311"/>
      <c r="RRC97" s="311"/>
      <c r="RRD97" s="311"/>
      <c r="RRE97" s="311"/>
      <c r="RRF97" s="311"/>
      <c r="RRG97" s="311"/>
      <c r="RRH97" s="311"/>
      <c r="RRI97" s="311"/>
      <c r="RRJ97" s="311"/>
      <c r="RRK97" s="311"/>
      <c r="RRL97" s="311"/>
      <c r="RRM97" s="311"/>
      <c r="RRN97" s="311"/>
      <c r="RRO97" s="311"/>
      <c r="RRP97" s="311"/>
      <c r="RRQ97" s="311"/>
      <c r="RRR97" s="311"/>
      <c r="RRS97" s="311"/>
      <c r="RRT97" s="311"/>
      <c r="RRU97" s="311"/>
      <c r="RRV97" s="311"/>
      <c r="RRW97" s="311"/>
      <c r="RRX97" s="311"/>
      <c r="RRY97" s="311"/>
      <c r="RRZ97" s="311"/>
      <c r="RSA97" s="311"/>
      <c r="RSB97" s="311"/>
      <c r="RSC97" s="311"/>
      <c r="RSD97" s="311"/>
      <c r="RSE97" s="311"/>
      <c r="RSF97" s="311"/>
      <c r="RSG97" s="311"/>
      <c r="RSH97" s="311"/>
      <c r="RSI97" s="311"/>
      <c r="RSJ97" s="311"/>
      <c r="RSK97" s="311"/>
      <c r="RSL97" s="311"/>
      <c r="RSM97" s="311"/>
      <c r="RSN97" s="311"/>
      <c r="RSO97" s="311"/>
      <c r="RSP97" s="311"/>
      <c r="RSQ97" s="311"/>
      <c r="RSR97" s="311"/>
      <c r="RSS97" s="311"/>
      <c r="RST97" s="311"/>
      <c r="RSU97" s="311"/>
      <c r="RSV97" s="311"/>
      <c r="RSW97" s="311"/>
      <c r="RSX97" s="311"/>
      <c r="RSY97" s="311"/>
      <c r="RSZ97" s="311"/>
      <c r="RTA97" s="311"/>
      <c r="RTB97" s="311"/>
      <c r="RTC97" s="311"/>
      <c r="RTD97" s="311"/>
      <c r="RTE97" s="311"/>
      <c r="RTF97" s="311"/>
      <c r="RTG97" s="311"/>
      <c r="RTH97" s="311"/>
      <c r="RTI97" s="311"/>
      <c r="RTJ97" s="311"/>
      <c r="RTK97" s="311"/>
      <c r="RTL97" s="311"/>
      <c r="RTM97" s="311"/>
      <c r="RTN97" s="311"/>
      <c r="RTO97" s="311"/>
      <c r="RTP97" s="311"/>
      <c r="RTQ97" s="311"/>
      <c r="RTR97" s="311"/>
      <c r="RTS97" s="311"/>
      <c r="RTT97" s="311"/>
      <c r="RTU97" s="311"/>
      <c r="RTV97" s="311"/>
      <c r="RTW97" s="311"/>
      <c r="RTX97" s="311"/>
      <c r="RTY97" s="311"/>
      <c r="RTZ97" s="311"/>
      <c r="RUA97" s="311"/>
      <c r="RUB97" s="311"/>
      <c r="RUC97" s="311"/>
      <c r="RUD97" s="311"/>
      <c r="RUE97" s="311"/>
      <c r="RUF97" s="311"/>
      <c r="RUG97" s="311"/>
      <c r="RUH97" s="311"/>
      <c r="RUI97" s="311"/>
      <c r="RUJ97" s="311"/>
      <c r="RUK97" s="311"/>
      <c r="RUL97" s="311"/>
      <c r="RUM97" s="311"/>
      <c r="RUN97" s="311"/>
      <c r="RUO97" s="311"/>
      <c r="RUP97" s="311"/>
      <c r="RUQ97" s="311"/>
      <c r="RUR97" s="311"/>
      <c r="RUS97" s="311"/>
      <c r="RUT97" s="311"/>
      <c r="RUU97" s="311"/>
      <c r="RUV97" s="311"/>
      <c r="RUW97" s="311"/>
      <c r="RUX97" s="311"/>
      <c r="RUY97" s="311"/>
      <c r="RUZ97" s="311"/>
      <c r="RVA97" s="311"/>
      <c r="RVB97" s="311"/>
      <c r="RVC97" s="311"/>
      <c r="RVD97" s="311"/>
      <c r="RVE97" s="311"/>
      <c r="RVF97" s="311"/>
      <c r="RVG97" s="311"/>
      <c r="RVH97" s="311"/>
      <c r="RVI97" s="311"/>
      <c r="RVJ97" s="311"/>
      <c r="RVK97" s="311"/>
      <c r="RVL97" s="311"/>
      <c r="RVM97" s="311"/>
      <c r="RVN97" s="311"/>
      <c r="RVO97" s="311"/>
      <c r="RVP97" s="311"/>
      <c r="RVQ97" s="311"/>
      <c r="RVR97" s="311"/>
      <c r="RVS97" s="311"/>
      <c r="RVT97" s="311"/>
      <c r="RVU97" s="311"/>
      <c r="RVV97" s="311"/>
      <c r="RVW97" s="311"/>
      <c r="RVX97" s="311"/>
      <c r="RVY97" s="311"/>
      <c r="RVZ97" s="311"/>
      <c r="RWA97" s="311"/>
      <c r="RWB97" s="311"/>
      <c r="RWC97" s="311"/>
      <c r="RWD97" s="311"/>
      <c r="RWE97" s="311"/>
      <c r="RWF97" s="311"/>
      <c r="RWG97" s="311"/>
      <c r="RWH97" s="311"/>
      <c r="RWI97" s="311"/>
      <c r="RWJ97" s="311"/>
      <c r="RWK97" s="311"/>
      <c r="RWL97" s="311"/>
      <c r="RWM97" s="311"/>
      <c r="RWN97" s="311"/>
      <c r="RWO97" s="311"/>
      <c r="RWP97" s="311"/>
      <c r="RWQ97" s="311"/>
      <c r="RWR97" s="311"/>
      <c r="RWS97" s="311"/>
      <c r="RWT97" s="311"/>
      <c r="RWU97" s="311"/>
      <c r="RWV97" s="311"/>
      <c r="RWW97" s="311"/>
      <c r="RWX97" s="311"/>
      <c r="RWY97" s="311"/>
      <c r="RWZ97" s="311"/>
      <c r="RXA97" s="311"/>
      <c r="RXB97" s="311"/>
      <c r="RXC97" s="311"/>
      <c r="RXD97" s="311"/>
      <c r="RXE97" s="311"/>
      <c r="RXF97" s="311"/>
      <c r="RXG97" s="311"/>
      <c r="RXH97" s="311"/>
      <c r="RXI97" s="311"/>
      <c r="RXJ97" s="311"/>
      <c r="RXK97" s="311"/>
      <c r="RXL97" s="311"/>
      <c r="RXM97" s="311"/>
      <c r="RXN97" s="311"/>
      <c r="RXO97" s="311"/>
      <c r="RXP97" s="311"/>
      <c r="RXQ97" s="311"/>
      <c r="RXR97" s="311"/>
      <c r="RXS97" s="311"/>
      <c r="RXT97" s="311"/>
      <c r="RXU97" s="311"/>
      <c r="RXV97" s="311"/>
      <c r="RXW97" s="311"/>
      <c r="RXX97" s="311"/>
      <c r="RXY97" s="311"/>
      <c r="RXZ97" s="311"/>
      <c r="RYA97" s="311"/>
      <c r="RYB97" s="311"/>
      <c r="RYC97" s="311"/>
      <c r="RYD97" s="311"/>
      <c r="RYE97" s="311"/>
      <c r="RYF97" s="311"/>
      <c r="RYG97" s="311"/>
      <c r="RYH97" s="311"/>
      <c r="RYI97" s="311"/>
      <c r="RYJ97" s="311"/>
      <c r="RYK97" s="311"/>
      <c r="RYL97" s="311"/>
      <c r="RYM97" s="311"/>
      <c r="RYN97" s="311"/>
      <c r="RYO97" s="311"/>
      <c r="RYP97" s="311"/>
      <c r="RYQ97" s="311"/>
      <c r="RYR97" s="311"/>
      <c r="RYS97" s="311"/>
      <c r="RYT97" s="311"/>
      <c r="RYU97" s="311"/>
      <c r="RYV97" s="311"/>
      <c r="RYW97" s="311"/>
      <c r="RYX97" s="311"/>
      <c r="RYY97" s="311"/>
      <c r="RYZ97" s="311"/>
      <c r="RZA97" s="311"/>
      <c r="RZB97" s="311"/>
      <c r="RZC97" s="311"/>
      <c r="RZD97" s="311"/>
      <c r="RZE97" s="311"/>
      <c r="RZF97" s="311"/>
      <c r="RZG97" s="311"/>
      <c r="RZH97" s="311"/>
      <c r="RZI97" s="311"/>
      <c r="RZJ97" s="311"/>
      <c r="RZK97" s="311"/>
      <c r="RZL97" s="311"/>
      <c r="RZM97" s="311"/>
      <c r="RZN97" s="311"/>
      <c r="RZO97" s="311"/>
      <c r="RZP97" s="311"/>
      <c r="RZQ97" s="311"/>
      <c r="RZR97" s="311"/>
      <c r="RZS97" s="311"/>
      <c r="RZT97" s="311"/>
      <c r="RZU97" s="311"/>
      <c r="RZV97" s="311"/>
      <c r="RZW97" s="311"/>
      <c r="RZX97" s="311"/>
      <c r="RZY97" s="311"/>
      <c r="RZZ97" s="311"/>
      <c r="SAA97" s="311"/>
      <c r="SAB97" s="311"/>
      <c r="SAC97" s="311"/>
      <c r="SAD97" s="311"/>
      <c r="SAE97" s="311"/>
      <c r="SAF97" s="311"/>
      <c r="SAG97" s="311"/>
      <c r="SAH97" s="311"/>
      <c r="SAI97" s="311"/>
      <c r="SAJ97" s="311"/>
      <c r="SAK97" s="311"/>
      <c r="SAL97" s="311"/>
      <c r="SAM97" s="311"/>
      <c r="SAN97" s="311"/>
      <c r="SAO97" s="311"/>
      <c r="SAP97" s="311"/>
      <c r="SAQ97" s="311"/>
      <c r="SAR97" s="311"/>
      <c r="SAS97" s="311"/>
      <c r="SAT97" s="311"/>
      <c r="SAU97" s="311"/>
      <c r="SAV97" s="311"/>
      <c r="SAW97" s="311"/>
      <c r="SAX97" s="311"/>
      <c r="SAY97" s="311"/>
      <c r="SAZ97" s="311"/>
      <c r="SBA97" s="311"/>
      <c r="SBB97" s="311"/>
      <c r="SBC97" s="311"/>
      <c r="SBD97" s="311"/>
      <c r="SBE97" s="311"/>
      <c r="SBF97" s="311"/>
      <c r="SBG97" s="311"/>
      <c r="SBH97" s="311"/>
      <c r="SBI97" s="311"/>
      <c r="SBJ97" s="311"/>
      <c r="SBK97" s="311"/>
      <c r="SBL97" s="311"/>
      <c r="SBM97" s="311"/>
      <c r="SBN97" s="311"/>
      <c r="SBO97" s="311"/>
      <c r="SBP97" s="311"/>
      <c r="SBQ97" s="311"/>
      <c r="SBR97" s="311"/>
      <c r="SBS97" s="311"/>
      <c r="SBT97" s="311"/>
      <c r="SBU97" s="311"/>
      <c r="SBV97" s="311"/>
      <c r="SBW97" s="311"/>
      <c r="SBX97" s="311"/>
      <c r="SBY97" s="311"/>
      <c r="SBZ97" s="311"/>
      <c r="SCA97" s="311"/>
      <c r="SCB97" s="311"/>
      <c r="SCC97" s="311"/>
      <c r="SCD97" s="311"/>
      <c r="SCE97" s="311"/>
      <c r="SCF97" s="311"/>
      <c r="SCG97" s="311"/>
      <c r="SCH97" s="311"/>
      <c r="SCI97" s="311"/>
      <c r="SCJ97" s="311"/>
      <c r="SCK97" s="311"/>
      <c r="SCL97" s="311"/>
      <c r="SCM97" s="311"/>
      <c r="SCN97" s="311"/>
      <c r="SCO97" s="311"/>
      <c r="SCP97" s="311"/>
      <c r="SCQ97" s="311"/>
      <c r="SCR97" s="311"/>
      <c r="SCS97" s="311"/>
      <c r="SCT97" s="311"/>
      <c r="SCU97" s="311"/>
      <c r="SCV97" s="311"/>
      <c r="SCW97" s="311"/>
      <c r="SCX97" s="311"/>
      <c r="SCY97" s="311"/>
      <c r="SCZ97" s="311"/>
      <c r="SDA97" s="311"/>
      <c r="SDB97" s="311"/>
      <c r="SDC97" s="311"/>
      <c r="SDD97" s="311"/>
      <c r="SDE97" s="311"/>
      <c r="SDF97" s="311"/>
      <c r="SDG97" s="311"/>
      <c r="SDH97" s="311"/>
      <c r="SDI97" s="311"/>
      <c r="SDJ97" s="311"/>
      <c r="SDK97" s="311"/>
      <c r="SDL97" s="311"/>
      <c r="SDM97" s="311"/>
      <c r="SDN97" s="311"/>
      <c r="SDO97" s="311"/>
      <c r="SDP97" s="311"/>
      <c r="SDQ97" s="311"/>
      <c r="SDR97" s="311"/>
      <c r="SDS97" s="311"/>
      <c r="SDT97" s="311"/>
      <c r="SDU97" s="311"/>
      <c r="SDV97" s="311"/>
      <c r="SDW97" s="311"/>
      <c r="SDX97" s="311"/>
      <c r="SDY97" s="311"/>
      <c r="SDZ97" s="311"/>
      <c r="SEA97" s="311"/>
      <c r="SEB97" s="311"/>
      <c r="SEC97" s="311"/>
      <c r="SED97" s="311"/>
      <c r="SEE97" s="311"/>
      <c r="SEF97" s="311"/>
      <c r="SEG97" s="311"/>
      <c r="SEH97" s="311"/>
      <c r="SEI97" s="311"/>
      <c r="SEJ97" s="311"/>
      <c r="SEK97" s="311"/>
      <c r="SEL97" s="311"/>
      <c r="SEM97" s="311"/>
      <c r="SEN97" s="311"/>
      <c r="SEO97" s="311"/>
      <c r="SEP97" s="311"/>
      <c r="SEQ97" s="311"/>
      <c r="SER97" s="311"/>
      <c r="SES97" s="311"/>
      <c r="SET97" s="311"/>
      <c r="SEU97" s="311"/>
      <c r="SEV97" s="311"/>
      <c r="SEW97" s="311"/>
      <c r="SEX97" s="311"/>
      <c r="SEY97" s="311"/>
      <c r="SEZ97" s="311"/>
      <c r="SFA97" s="311"/>
      <c r="SFB97" s="311"/>
      <c r="SFC97" s="311"/>
      <c r="SFD97" s="311"/>
      <c r="SFE97" s="311"/>
      <c r="SFF97" s="311"/>
      <c r="SFG97" s="311"/>
      <c r="SFH97" s="311"/>
      <c r="SFI97" s="311"/>
      <c r="SFJ97" s="311"/>
      <c r="SFK97" s="311"/>
      <c r="SFL97" s="311"/>
      <c r="SFM97" s="311"/>
      <c r="SFN97" s="311"/>
      <c r="SFO97" s="311"/>
      <c r="SFP97" s="311"/>
      <c r="SFQ97" s="311"/>
      <c r="SFR97" s="311"/>
      <c r="SFS97" s="311"/>
      <c r="SFT97" s="311"/>
      <c r="SFU97" s="311"/>
      <c r="SFV97" s="311"/>
      <c r="SFW97" s="311"/>
      <c r="SFX97" s="311"/>
      <c r="SFY97" s="311"/>
      <c r="SFZ97" s="311"/>
      <c r="SGA97" s="311"/>
      <c r="SGB97" s="311"/>
      <c r="SGC97" s="311"/>
      <c r="SGD97" s="311"/>
      <c r="SGE97" s="311"/>
      <c r="SGF97" s="311"/>
      <c r="SGG97" s="311"/>
      <c r="SGH97" s="311"/>
      <c r="SGI97" s="311"/>
      <c r="SGJ97" s="311"/>
      <c r="SGK97" s="311"/>
      <c r="SGL97" s="311"/>
      <c r="SGM97" s="311"/>
      <c r="SGN97" s="311"/>
      <c r="SGO97" s="311"/>
      <c r="SGP97" s="311"/>
      <c r="SGQ97" s="311"/>
      <c r="SGR97" s="311"/>
      <c r="SGS97" s="311"/>
      <c r="SGT97" s="311"/>
      <c r="SGU97" s="311"/>
      <c r="SGV97" s="311"/>
      <c r="SGW97" s="311"/>
      <c r="SGX97" s="311"/>
      <c r="SGY97" s="311"/>
      <c r="SGZ97" s="311"/>
      <c r="SHA97" s="311"/>
      <c r="SHB97" s="311"/>
      <c r="SHC97" s="311"/>
      <c r="SHD97" s="311"/>
      <c r="SHE97" s="311"/>
      <c r="SHF97" s="311"/>
      <c r="SHG97" s="311"/>
      <c r="SHH97" s="311"/>
      <c r="SHI97" s="311"/>
      <c r="SHJ97" s="311"/>
      <c r="SHK97" s="311"/>
      <c r="SHL97" s="311"/>
      <c r="SHM97" s="311"/>
      <c r="SHN97" s="311"/>
      <c r="SHO97" s="311"/>
      <c r="SHP97" s="311"/>
      <c r="SHQ97" s="311"/>
      <c r="SHR97" s="311"/>
      <c r="SHS97" s="311"/>
      <c r="SHT97" s="311"/>
      <c r="SHU97" s="311"/>
      <c r="SHV97" s="311"/>
      <c r="SHW97" s="311"/>
      <c r="SHX97" s="311"/>
      <c r="SHY97" s="311"/>
      <c r="SHZ97" s="311"/>
      <c r="SIA97" s="311"/>
      <c r="SIB97" s="311"/>
      <c r="SIC97" s="311"/>
      <c r="SID97" s="311"/>
      <c r="SIE97" s="311"/>
      <c r="SIF97" s="311"/>
      <c r="SIG97" s="311"/>
      <c r="SIH97" s="311"/>
      <c r="SII97" s="311"/>
      <c r="SIJ97" s="311"/>
      <c r="SIK97" s="311"/>
      <c r="SIL97" s="311"/>
      <c r="SIM97" s="311"/>
      <c r="SIN97" s="311"/>
      <c r="SIO97" s="311"/>
      <c r="SIP97" s="311"/>
      <c r="SIQ97" s="311"/>
      <c r="SIR97" s="311"/>
      <c r="SIS97" s="311"/>
      <c r="SIT97" s="311"/>
      <c r="SIU97" s="311"/>
      <c r="SIV97" s="311"/>
      <c r="SIW97" s="311"/>
      <c r="SIX97" s="311"/>
      <c r="SIY97" s="311"/>
      <c r="SIZ97" s="311"/>
      <c r="SJA97" s="311"/>
      <c r="SJB97" s="311"/>
      <c r="SJC97" s="311"/>
      <c r="SJD97" s="311"/>
      <c r="SJE97" s="311"/>
      <c r="SJF97" s="311"/>
      <c r="SJG97" s="311"/>
      <c r="SJH97" s="311"/>
      <c r="SJI97" s="311"/>
      <c r="SJJ97" s="311"/>
      <c r="SJK97" s="311"/>
      <c r="SJL97" s="311"/>
      <c r="SJM97" s="311"/>
      <c r="SJN97" s="311"/>
      <c r="SJO97" s="311"/>
      <c r="SJP97" s="311"/>
      <c r="SJQ97" s="311"/>
      <c r="SJR97" s="311"/>
      <c r="SJS97" s="311"/>
      <c r="SJT97" s="311"/>
      <c r="SJU97" s="311"/>
      <c r="SJV97" s="311"/>
      <c r="SJW97" s="311"/>
      <c r="SJX97" s="311"/>
      <c r="SJY97" s="311"/>
      <c r="SJZ97" s="311"/>
      <c r="SKA97" s="311"/>
      <c r="SKB97" s="311"/>
      <c r="SKC97" s="311"/>
      <c r="SKD97" s="311"/>
      <c r="SKE97" s="311"/>
      <c r="SKF97" s="311"/>
      <c r="SKG97" s="311"/>
      <c r="SKH97" s="311"/>
      <c r="SKI97" s="311"/>
      <c r="SKJ97" s="311"/>
      <c r="SKK97" s="311"/>
      <c r="SKL97" s="311"/>
      <c r="SKM97" s="311"/>
      <c r="SKN97" s="311"/>
      <c r="SKO97" s="311"/>
      <c r="SKP97" s="311"/>
      <c r="SKQ97" s="311"/>
      <c r="SKR97" s="311"/>
      <c r="SKS97" s="311"/>
      <c r="SKT97" s="311"/>
      <c r="SKU97" s="311"/>
      <c r="SKV97" s="311"/>
      <c r="SKW97" s="311"/>
      <c r="SKX97" s="311"/>
      <c r="SKY97" s="311"/>
      <c r="SKZ97" s="311"/>
      <c r="SLA97" s="311"/>
      <c r="SLB97" s="311"/>
      <c r="SLC97" s="311"/>
      <c r="SLD97" s="311"/>
      <c r="SLE97" s="311"/>
      <c r="SLF97" s="311"/>
      <c r="SLG97" s="311"/>
      <c r="SLH97" s="311"/>
      <c r="SLI97" s="311"/>
      <c r="SLJ97" s="311"/>
      <c r="SLK97" s="311"/>
      <c r="SLL97" s="311"/>
      <c r="SLM97" s="311"/>
      <c r="SLN97" s="311"/>
      <c r="SLO97" s="311"/>
      <c r="SLP97" s="311"/>
      <c r="SLQ97" s="311"/>
      <c r="SLR97" s="311"/>
      <c r="SLS97" s="311"/>
      <c r="SLT97" s="311"/>
      <c r="SLU97" s="311"/>
      <c r="SLV97" s="311"/>
      <c r="SLW97" s="311"/>
      <c r="SLX97" s="311"/>
      <c r="SLY97" s="311"/>
      <c r="SLZ97" s="311"/>
      <c r="SMA97" s="311"/>
      <c r="SMB97" s="311"/>
      <c r="SMC97" s="311"/>
      <c r="SMD97" s="311"/>
      <c r="SME97" s="311"/>
      <c r="SMF97" s="311"/>
      <c r="SMG97" s="311"/>
      <c r="SMH97" s="311"/>
      <c r="SMI97" s="311"/>
      <c r="SMJ97" s="311"/>
      <c r="SMK97" s="311"/>
      <c r="SML97" s="311"/>
      <c r="SMM97" s="311"/>
      <c r="SMN97" s="311"/>
      <c r="SMO97" s="311"/>
      <c r="SMP97" s="311"/>
      <c r="SMQ97" s="311"/>
      <c r="SMR97" s="311"/>
      <c r="SMS97" s="311"/>
      <c r="SMT97" s="311"/>
      <c r="SMU97" s="311"/>
      <c r="SMV97" s="311"/>
      <c r="SMW97" s="311"/>
      <c r="SMX97" s="311"/>
      <c r="SMY97" s="311"/>
      <c r="SMZ97" s="311"/>
      <c r="SNA97" s="311"/>
      <c r="SNB97" s="311"/>
      <c r="SNC97" s="311"/>
      <c r="SND97" s="311"/>
      <c r="SNE97" s="311"/>
      <c r="SNF97" s="311"/>
      <c r="SNG97" s="311"/>
      <c r="SNH97" s="311"/>
      <c r="SNI97" s="311"/>
      <c r="SNJ97" s="311"/>
      <c r="SNK97" s="311"/>
      <c r="SNL97" s="311"/>
      <c r="SNM97" s="311"/>
      <c r="SNN97" s="311"/>
      <c r="SNO97" s="311"/>
      <c r="SNP97" s="311"/>
      <c r="SNQ97" s="311"/>
      <c r="SNR97" s="311"/>
      <c r="SNS97" s="311"/>
      <c r="SNT97" s="311"/>
      <c r="SNU97" s="311"/>
      <c r="SNV97" s="311"/>
      <c r="SNW97" s="311"/>
      <c r="SNX97" s="311"/>
      <c r="SNY97" s="311"/>
      <c r="SNZ97" s="311"/>
      <c r="SOA97" s="311"/>
      <c r="SOB97" s="311"/>
      <c r="SOC97" s="311"/>
      <c r="SOD97" s="311"/>
      <c r="SOE97" s="311"/>
      <c r="SOF97" s="311"/>
      <c r="SOG97" s="311"/>
      <c r="SOH97" s="311"/>
      <c r="SOI97" s="311"/>
      <c r="SOJ97" s="311"/>
      <c r="SOK97" s="311"/>
      <c r="SOL97" s="311"/>
      <c r="SOM97" s="311"/>
      <c r="SON97" s="311"/>
      <c r="SOO97" s="311"/>
      <c r="SOP97" s="311"/>
      <c r="SOQ97" s="311"/>
      <c r="SOR97" s="311"/>
      <c r="SOS97" s="311"/>
      <c r="SOT97" s="311"/>
      <c r="SOU97" s="311"/>
      <c r="SOV97" s="311"/>
      <c r="SOW97" s="311"/>
      <c r="SOX97" s="311"/>
      <c r="SOY97" s="311"/>
      <c r="SOZ97" s="311"/>
      <c r="SPA97" s="311"/>
      <c r="SPB97" s="311"/>
      <c r="SPC97" s="311"/>
      <c r="SPD97" s="311"/>
      <c r="SPE97" s="311"/>
      <c r="SPF97" s="311"/>
      <c r="SPG97" s="311"/>
      <c r="SPH97" s="311"/>
      <c r="SPI97" s="311"/>
      <c r="SPJ97" s="311"/>
      <c r="SPK97" s="311"/>
      <c r="SPL97" s="311"/>
      <c r="SPM97" s="311"/>
      <c r="SPN97" s="311"/>
      <c r="SPO97" s="311"/>
      <c r="SPP97" s="311"/>
      <c r="SPQ97" s="311"/>
      <c r="SPR97" s="311"/>
      <c r="SPS97" s="311"/>
      <c r="SPT97" s="311"/>
      <c r="SPU97" s="311"/>
      <c r="SPV97" s="311"/>
      <c r="SPW97" s="311"/>
      <c r="SPX97" s="311"/>
      <c r="SPY97" s="311"/>
      <c r="SPZ97" s="311"/>
      <c r="SQA97" s="311"/>
      <c r="SQB97" s="311"/>
      <c r="SQC97" s="311"/>
      <c r="SQD97" s="311"/>
      <c r="SQE97" s="311"/>
      <c r="SQF97" s="311"/>
      <c r="SQG97" s="311"/>
      <c r="SQH97" s="311"/>
      <c r="SQI97" s="311"/>
      <c r="SQJ97" s="311"/>
      <c r="SQK97" s="311"/>
      <c r="SQL97" s="311"/>
      <c r="SQM97" s="311"/>
      <c r="SQN97" s="311"/>
      <c r="SQO97" s="311"/>
      <c r="SQP97" s="311"/>
      <c r="SQQ97" s="311"/>
      <c r="SQR97" s="311"/>
      <c r="SQS97" s="311"/>
      <c r="SQT97" s="311"/>
      <c r="SQU97" s="311"/>
      <c r="SQV97" s="311"/>
      <c r="SQW97" s="311"/>
      <c r="SQX97" s="311"/>
      <c r="SQY97" s="311"/>
      <c r="SQZ97" s="311"/>
      <c r="SRA97" s="311"/>
      <c r="SRB97" s="311"/>
      <c r="SRC97" s="311"/>
      <c r="SRD97" s="311"/>
      <c r="SRE97" s="311"/>
      <c r="SRF97" s="311"/>
      <c r="SRG97" s="311"/>
      <c r="SRH97" s="311"/>
      <c r="SRI97" s="311"/>
      <c r="SRJ97" s="311"/>
      <c r="SRK97" s="311"/>
      <c r="SRL97" s="311"/>
      <c r="SRM97" s="311"/>
      <c r="SRN97" s="311"/>
      <c r="SRO97" s="311"/>
      <c r="SRP97" s="311"/>
      <c r="SRQ97" s="311"/>
      <c r="SRR97" s="311"/>
      <c r="SRS97" s="311"/>
      <c r="SRT97" s="311"/>
      <c r="SRU97" s="311"/>
      <c r="SRV97" s="311"/>
      <c r="SRW97" s="311"/>
      <c r="SRX97" s="311"/>
      <c r="SRY97" s="311"/>
      <c r="SRZ97" s="311"/>
      <c r="SSA97" s="311"/>
      <c r="SSB97" s="311"/>
      <c r="SSC97" s="311"/>
      <c r="SSD97" s="311"/>
      <c r="SSE97" s="311"/>
      <c r="SSF97" s="311"/>
      <c r="SSG97" s="311"/>
      <c r="SSH97" s="311"/>
      <c r="SSI97" s="311"/>
      <c r="SSJ97" s="311"/>
      <c r="SSK97" s="311"/>
      <c r="SSL97" s="311"/>
      <c r="SSM97" s="311"/>
      <c r="SSN97" s="311"/>
      <c r="SSO97" s="311"/>
      <c r="SSP97" s="311"/>
      <c r="SSQ97" s="311"/>
      <c r="SSR97" s="311"/>
      <c r="SSS97" s="311"/>
      <c r="SST97" s="311"/>
      <c r="SSU97" s="311"/>
      <c r="SSV97" s="311"/>
      <c r="SSW97" s="311"/>
      <c r="SSX97" s="311"/>
      <c r="SSY97" s="311"/>
      <c r="SSZ97" s="311"/>
      <c r="STA97" s="311"/>
      <c r="STB97" s="311"/>
      <c r="STC97" s="311"/>
      <c r="STD97" s="311"/>
      <c r="STE97" s="311"/>
      <c r="STF97" s="311"/>
      <c r="STG97" s="311"/>
      <c r="STH97" s="311"/>
      <c r="STI97" s="311"/>
      <c r="STJ97" s="311"/>
      <c r="STK97" s="311"/>
      <c r="STL97" s="311"/>
      <c r="STM97" s="311"/>
      <c r="STN97" s="311"/>
      <c r="STO97" s="311"/>
      <c r="STP97" s="311"/>
      <c r="STQ97" s="311"/>
      <c r="STR97" s="311"/>
      <c r="STS97" s="311"/>
      <c r="STT97" s="311"/>
      <c r="STU97" s="311"/>
      <c r="STV97" s="311"/>
      <c r="STW97" s="311"/>
      <c r="STX97" s="311"/>
      <c r="STY97" s="311"/>
      <c r="STZ97" s="311"/>
      <c r="SUA97" s="311"/>
      <c r="SUB97" s="311"/>
      <c r="SUC97" s="311"/>
      <c r="SUD97" s="311"/>
      <c r="SUE97" s="311"/>
      <c r="SUF97" s="311"/>
      <c r="SUG97" s="311"/>
      <c r="SUH97" s="311"/>
      <c r="SUI97" s="311"/>
      <c r="SUJ97" s="311"/>
      <c r="SUK97" s="311"/>
      <c r="SUL97" s="311"/>
      <c r="SUM97" s="311"/>
      <c r="SUN97" s="311"/>
      <c r="SUO97" s="311"/>
      <c r="SUP97" s="311"/>
      <c r="SUQ97" s="311"/>
      <c r="SUR97" s="311"/>
      <c r="SUS97" s="311"/>
      <c r="SUT97" s="311"/>
      <c r="SUU97" s="311"/>
      <c r="SUV97" s="311"/>
      <c r="SUW97" s="311"/>
      <c r="SUX97" s="311"/>
      <c r="SUY97" s="311"/>
      <c r="SUZ97" s="311"/>
      <c r="SVA97" s="311"/>
      <c r="SVB97" s="311"/>
      <c r="SVC97" s="311"/>
      <c r="SVD97" s="311"/>
      <c r="SVE97" s="311"/>
      <c r="SVF97" s="311"/>
      <c r="SVG97" s="311"/>
      <c r="SVH97" s="311"/>
      <c r="SVI97" s="311"/>
      <c r="SVJ97" s="311"/>
      <c r="SVK97" s="311"/>
      <c r="SVL97" s="311"/>
      <c r="SVM97" s="311"/>
      <c r="SVN97" s="311"/>
      <c r="SVO97" s="311"/>
      <c r="SVP97" s="311"/>
      <c r="SVQ97" s="311"/>
      <c r="SVR97" s="311"/>
      <c r="SVS97" s="311"/>
      <c r="SVT97" s="311"/>
      <c r="SVU97" s="311"/>
      <c r="SVV97" s="311"/>
      <c r="SVW97" s="311"/>
      <c r="SVX97" s="311"/>
      <c r="SVY97" s="311"/>
      <c r="SVZ97" s="311"/>
      <c r="SWA97" s="311"/>
      <c r="SWB97" s="311"/>
      <c r="SWC97" s="311"/>
      <c r="SWD97" s="311"/>
      <c r="SWE97" s="311"/>
      <c r="SWF97" s="311"/>
      <c r="SWG97" s="311"/>
      <c r="SWH97" s="311"/>
      <c r="SWI97" s="311"/>
      <c r="SWJ97" s="311"/>
      <c r="SWK97" s="311"/>
      <c r="SWL97" s="311"/>
      <c r="SWM97" s="311"/>
      <c r="SWN97" s="311"/>
      <c r="SWO97" s="311"/>
      <c r="SWP97" s="311"/>
      <c r="SWQ97" s="311"/>
      <c r="SWR97" s="311"/>
      <c r="SWS97" s="311"/>
      <c r="SWT97" s="311"/>
      <c r="SWU97" s="311"/>
      <c r="SWV97" s="311"/>
      <c r="SWW97" s="311"/>
      <c r="SWX97" s="311"/>
      <c r="SWY97" s="311"/>
      <c r="SWZ97" s="311"/>
      <c r="SXA97" s="311"/>
      <c r="SXB97" s="311"/>
      <c r="SXC97" s="311"/>
      <c r="SXD97" s="311"/>
      <c r="SXE97" s="311"/>
      <c r="SXF97" s="311"/>
      <c r="SXG97" s="311"/>
      <c r="SXH97" s="311"/>
      <c r="SXI97" s="311"/>
      <c r="SXJ97" s="311"/>
      <c r="SXK97" s="311"/>
      <c r="SXL97" s="311"/>
      <c r="SXM97" s="311"/>
      <c r="SXN97" s="311"/>
      <c r="SXO97" s="311"/>
      <c r="SXP97" s="311"/>
      <c r="SXQ97" s="311"/>
      <c r="SXR97" s="311"/>
      <c r="SXS97" s="311"/>
      <c r="SXT97" s="311"/>
      <c r="SXU97" s="311"/>
      <c r="SXV97" s="311"/>
      <c r="SXW97" s="311"/>
      <c r="SXX97" s="311"/>
      <c r="SXY97" s="311"/>
      <c r="SXZ97" s="311"/>
      <c r="SYA97" s="311"/>
      <c r="SYB97" s="311"/>
      <c r="SYC97" s="311"/>
      <c r="SYD97" s="311"/>
      <c r="SYE97" s="311"/>
      <c r="SYF97" s="311"/>
      <c r="SYG97" s="311"/>
      <c r="SYH97" s="311"/>
      <c r="SYI97" s="311"/>
      <c r="SYJ97" s="311"/>
      <c r="SYK97" s="311"/>
      <c r="SYL97" s="311"/>
      <c r="SYM97" s="311"/>
      <c r="SYN97" s="311"/>
      <c r="SYO97" s="311"/>
      <c r="SYP97" s="311"/>
      <c r="SYQ97" s="311"/>
      <c r="SYR97" s="311"/>
      <c r="SYS97" s="311"/>
      <c r="SYT97" s="311"/>
      <c r="SYU97" s="311"/>
      <c r="SYV97" s="311"/>
      <c r="SYW97" s="311"/>
      <c r="SYX97" s="311"/>
      <c r="SYY97" s="311"/>
      <c r="SYZ97" s="311"/>
      <c r="SZA97" s="311"/>
      <c r="SZB97" s="311"/>
      <c r="SZC97" s="311"/>
      <c r="SZD97" s="311"/>
      <c r="SZE97" s="311"/>
      <c r="SZF97" s="311"/>
      <c r="SZG97" s="311"/>
      <c r="SZH97" s="311"/>
      <c r="SZI97" s="311"/>
      <c r="SZJ97" s="311"/>
      <c r="SZK97" s="311"/>
      <c r="SZL97" s="311"/>
      <c r="SZM97" s="311"/>
      <c r="SZN97" s="311"/>
      <c r="SZO97" s="311"/>
      <c r="SZP97" s="311"/>
      <c r="SZQ97" s="311"/>
      <c r="SZR97" s="311"/>
      <c r="SZS97" s="311"/>
      <c r="SZT97" s="311"/>
      <c r="SZU97" s="311"/>
      <c r="SZV97" s="311"/>
      <c r="SZW97" s="311"/>
      <c r="SZX97" s="311"/>
      <c r="SZY97" s="311"/>
      <c r="SZZ97" s="311"/>
      <c r="TAA97" s="311"/>
      <c r="TAB97" s="311"/>
      <c r="TAC97" s="311"/>
      <c r="TAD97" s="311"/>
      <c r="TAE97" s="311"/>
      <c r="TAF97" s="311"/>
      <c r="TAG97" s="311"/>
      <c r="TAH97" s="311"/>
      <c r="TAI97" s="311"/>
      <c r="TAJ97" s="311"/>
      <c r="TAK97" s="311"/>
      <c r="TAL97" s="311"/>
      <c r="TAM97" s="311"/>
      <c r="TAN97" s="311"/>
      <c r="TAO97" s="311"/>
      <c r="TAP97" s="311"/>
      <c r="TAQ97" s="311"/>
      <c r="TAR97" s="311"/>
      <c r="TAS97" s="311"/>
      <c r="TAT97" s="311"/>
      <c r="TAU97" s="311"/>
      <c r="TAV97" s="311"/>
      <c r="TAW97" s="311"/>
      <c r="TAX97" s="311"/>
      <c r="TAY97" s="311"/>
      <c r="TAZ97" s="311"/>
      <c r="TBA97" s="311"/>
      <c r="TBB97" s="311"/>
      <c r="TBC97" s="311"/>
      <c r="TBD97" s="311"/>
      <c r="TBE97" s="311"/>
      <c r="TBF97" s="311"/>
      <c r="TBG97" s="311"/>
      <c r="TBH97" s="311"/>
      <c r="TBI97" s="311"/>
      <c r="TBJ97" s="311"/>
      <c r="TBK97" s="311"/>
      <c r="TBL97" s="311"/>
      <c r="TBM97" s="311"/>
      <c r="TBN97" s="311"/>
      <c r="TBO97" s="311"/>
      <c r="TBP97" s="311"/>
      <c r="TBQ97" s="311"/>
      <c r="TBR97" s="311"/>
      <c r="TBS97" s="311"/>
      <c r="TBT97" s="311"/>
      <c r="TBU97" s="311"/>
      <c r="TBV97" s="311"/>
      <c r="TBW97" s="311"/>
      <c r="TBX97" s="311"/>
      <c r="TBY97" s="311"/>
      <c r="TBZ97" s="311"/>
      <c r="TCA97" s="311"/>
      <c r="TCB97" s="311"/>
      <c r="TCC97" s="311"/>
      <c r="TCD97" s="311"/>
      <c r="TCE97" s="311"/>
      <c r="TCF97" s="311"/>
      <c r="TCG97" s="311"/>
      <c r="TCH97" s="311"/>
      <c r="TCI97" s="311"/>
      <c r="TCJ97" s="311"/>
      <c r="TCK97" s="311"/>
      <c r="TCL97" s="311"/>
      <c r="TCM97" s="311"/>
      <c r="TCN97" s="311"/>
      <c r="TCO97" s="311"/>
      <c r="TCP97" s="311"/>
      <c r="TCQ97" s="311"/>
      <c r="TCR97" s="311"/>
      <c r="TCS97" s="311"/>
      <c r="TCT97" s="311"/>
      <c r="TCU97" s="311"/>
      <c r="TCV97" s="311"/>
      <c r="TCW97" s="311"/>
      <c r="TCX97" s="311"/>
      <c r="TCY97" s="311"/>
      <c r="TCZ97" s="311"/>
      <c r="TDA97" s="311"/>
      <c r="TDB97" s="311"/>
      <c r="TDC97" s="311"/>
      <c r="TDD97" s="311"/>
      <c r="TDE97" s="311"/>
      <c r="TDF97" s="311"/>
      <c r="TDG97" s="311"/>
      <c r="TDH97" s="311"/>
      <c r="TDI97" s="311"/>
      <c r="TDJ97" s="311"/>
      <c r="TDK97" s="311"/>
      <c r="TDL97" s="311"/>
      <c r="TDM97" s="311"/>
      <c r="TDN97" s="311"/>
      <c r="TDO97" s="311"/>
      <c r="TDP97" s="311"/>
      <c r="TDQ97" s="311"/>
      <c r="TDR97" s="311"/>
      <c r="TDS97" s="311"/>
      <c r="TDT97" s="311"/>
      <c r="TDU97" s="311"/>
      <c r="TDV97" s="311"/>
      <c r="TDW97" s="311"/>
      <c r="TDX97" s="311"/>
      <c r="TDY97" s="311"/>
      <c r="TDZ97" s="311"/>
      <c r="TEA97" s="311"/>
      <c r="TEB97" s="311"/>
      <c r="TEC97" s="311"/>
      <c r="TED97" s="311"/>
      <c r="TEE97" s="311"/>
      <c r="TEF97" s="311"/>
      <c r="TEG97" s="311"/>
      <c r="TEH97" s="311"/>
      <c r="TEI97" s="311"/>
      <c r="TEJ97" s="311"/>
      <c r="TEK97" s="311"/>
      <c r="TEL97" s="311"/>
      <c r="TEM97" s="311"/>
      <c r="TEN97" s="311"/>
      <c r="TEO97" s="311"/>
      <c r="TEP97" s="311"/>
      <c r="TEQ97" s="311"/>
      <c r="TER97" s="311"/>
      <c r="TES97" s="311"/>
      <c r="TET97" s="311"/>
      <c r="TEU97" s="311"/>
      <c r="TEV97" s="311"/>
      <c r="TEW97" s="311"/>
      <c r="TEX97" s="311"/>
      <c r="TEY97" s="311"/>
      <c r="TEZ97" s="311"/>
      <c r="TFA97" s="311"/>
      <c r="TFB97" s="311"/>
      <c r="TFC97" s="311"/>
      <c r="TFD97" s="311"/>
      <c r="TFE97" s="311"/>
      <c r="TFF97" s="311"/>
      <c r="TFG97" s="311"/>
      <c r="TFH97" s="311"/>
      <c r="TFI97" s="311"/>
      <c r="TFJ97" s="311"/>
      <c r="TFK97" s="311"/>
      <c r="TFL97" s="311"/>
      <c r="TFM97" s="311"/>
      <c r="TFN97" s="311"/>
      <c r="TFO97" s="311"/>
      <c r="TFP97" s="311"/>
      <c r="TFQ97" s="311"/>
      <c r="TFR97" s="311"/>
      <c r="TFS97" s="311"/>
      <c r="TFT97" s="311"/>
      <c r="TFU97" s="311"/>
      <c r="TFV97" s="311"/>
      <c r="TFW97" s="311"/>
      <c r="TFX97" s="311"/>
      <c r="TFY97" s="311"/>
      <c r="TFZ97" s="311"/>
      <c r="TGA97" s="311"/>
      <c r="TGB97" s="311"/>
      <c r="TGC97" s="311"/>
      <c r="TGD97" s="311"/>
      <c r="TGE97" s="311"/>
      <c r="TGF97" s="311"/>
      <c r="TGG97" s="311"/>
      <c r="TGH97" s="311"/>
      <c r="TGI97" s="311"/>
      <c r="TGJ97" s="311"/>
      <c r="TGK97" s="311"/>
      <c r="TGL97" s="311"/>
      <c r="TGM97" s="311"/>
      <c r="TGN97" s="311"/>
      <c r="TGO97" s="311"/>
      <c r="TGP97" s="311"/>
      <c r="TGQ97" s="311"/>
      <c r="TGR97" s="311"/>
      <c r="TGS97" s="311"/>
      <c r="TGT97" s="311"/>
      <c r="TGU97" s="311"/>
      <c r="TGV97" s="311"/>
      <c r="TGW97" s="311"/>
      <c r="TGX97" s="311"/>
      <c r="TGY97" s="311"/>
      <c r="TGZ97" s="311"/>
      <c r="THA97" s="311"/>
      <c r="THB97" s="311"/>
      <c r="THC97" s="311"/>
      <c r="THD97" s="311"/>
      <c r="THE97" s="311"/>
      <c r="THF97" s="311"/>
      <c r="THG97" s="311"/>
      <c r="THH97" s="311"/>
      <c r="THI97" s="311"/>
      <c r="THJ97" s="311"/>
      <c r="THK97" s="311"/>
      <c r="THL97" s="311"/>
      <c r="THM97" s="311"/>
      <c r="THN97" s="311"/>
      <c r="THO97" s="311"/>
      <c r="THP97" s="311"/>
      <c r="THQ97" s="311"/>
      <c r="THR97" s="311"/>
      <c r="THS97" s="311"/>
      <c r="THT97" s="311"/>
      <c r="THU97" s="311"/>
      <c r="THV97" s="311"/>
      <c r="THW97" s="311"/>
      <c r="THX97" s="311"/>
      <c r="THY97" s="311"/>
      <c r="THZ97" s="311"/>
      <c r="TIA97" s="311"/>
      <c r="TIB97" s="311"/>
      <c r="TIC97" s="311"/>
      <c r="TID97" s="311"/>
      <c r="TIE97" s="311"/>
      <c r="TIF97" s="311"/>
      <c r="TIG97" s="311"/>
      <c r="TIH97" s="311"/>
      <c r="TII97" s="311"/>
      <c r="TIJ97" s="311"/>
      <c r="TIK97" s="311"/>
      <c r="TIL97" s="311"/>
      <c r="TIM97" s="311"/>
      <c r="TIN97" s="311"/>
      <c r="TIO97" s="311"/>
      <c r="TIP97" s="311"/>
      <c r="TIQ97" s="311"/>
      <c r="TIR97" s="311"/>
      <c r="TIS97" s="311"/>
      <c r="TIT97" s="311"/>
      <c r="TIU97" s="311"/>
      <c r="TIV97" s="311"/>
      <c r="TIW97" s="311"/>
      <c r="TIX97" s="311"/>
      <c r="TIY97" s="311"/>
      <c r="TIZ97" s="311"/>
      <c r="TJA97" s="311"/>
      <c r="TJB97" s="311"/>
      <c r="TJC97" s="311"/>
      <c r="TJD97" s="311"/>
      <c r="TJE97" s="311"/>
      <c r="TJF97" s="311"/>
      <c r="TJG97" s="311"/>
      <c r="TJH97" s="311"/>
      <c r="TJI97" s="311"/>
      <c r="TJJ97" s="311"/>
      <c r="TJK97" s="311"/>
      <c r="TJL97" s="311"/>
      <c r="TJM97" s="311"/>
      <c r="TJN97" s="311"/>
      <c r="TJO97" s="311"/>
      <c r="TJP97" s="311"/>
      <c r="TJQ97" s="311"/>
      <c r="TJR97" s="311"/>
      <c r="TJS97" s="311"/>
      <c r="TJT97" s="311"/>
      <c r="TJU97" s="311"/>
      <c r="TJV97" s="311"/>
      <c r="TJW97" s="311"/>
      <c r="TJX97" s="311"/>
      <c r="TJY97" s="311"/>
      <c r="TJZ97" s="311"/>
      <c r="TKA97" s="311"/>
      <c r="TKB97" s="311"/>
      <c r="TKC97" s="311"/>
      <c r="TKD97" s="311"/>
      <c r="TKE97" s="311"/>
      <c r="TKF97" s="311"/>
      <c r="TKG97" s="311"/>
      <c r="TKH97" s="311"/>
      <c r="TKI97" s="311"/>
      <c r="TKJ97" s="311"/>
      <c r="TKK97" s="311"/>
      <c r="TKL97" s="311"/>
      <c r="TKM97" s="311"/>
      <c r="TKN97" s="311"/>
      <c r="TKO97" s="311"/>
      <c r="TKP97" s="311"/>
      <c r="TKQ97" s="311"/>
      <c r="TKR97" s="311"/>
      <c r="TKS97" s="311"/>
      <c r="TKT97" s="311"/>
      <c r="TKU97" s="311"/>
      <c r="TKV97" s="311"/>
      <c r="TKW97" s="311"/>
      <c r="TKX97" s="311"/>
      <c r="TKY97" s="311"/>
      <c r="TKZ97" s="311"/>
      <c r="TLA97" s="311"/>
      <c r="TLB97" s="311"/>
      <c r="TLC97" s="311"/>
      <c r="TLD97" s="311"/>
      <c r="TLE97" s="311"/>
      <c r="TLF97" s="311"/>
      <c r="TLG97" s="311"/>
      <c r="TLH97" s="311"/>
      <c r="TLI97" s="311"/>
      <c r="TLJ97" s="311"/>
      <c r="TLK97" s="311"/>
      <c r="TLL97" s="311"/>
      <c r="TLM97" s="311"/>
      <c r="TLN97" s="311"/>
      <c r="TLO97" s="311"/>
      <c r="TLP97" s="311"/>
      <c r="TLQ97" s="311"/>
      <c r="TLR97" s="311"/>
      <c r="TLS97" s="311"/>
      <c r="TLT97" s="311"/>
      <c r="TLU97" s="311"/>
      <c r="TLV97" s="311"/>
      <c r="TLW97" s="311"/>
      <c r="TLX97" s="311"/>
      <c r="TLY97" s="311"/>
      <c r="TLZ97" s="311"/>
      <c r="TMA97" s="311"/>
      <c r="TMB97" s="311"/>
      <c r="TMC97" s="311"/>
      <c r="TMD97" s="311"/>
      <c r="TME97" s="311"/>
      <c r="TMF97" s="311"/>
      <c r="TMG97" s="311"/>
      <c r="TMH97" s="311"/>
      <c r="TMI97" s="311"/>
      <c r="TMJ97" s="311"/>
      <c r="TMK97" s="311"/>
      <c r="TML97" s="311"/>
      <c r="TMM97" s="311"/>
      <c r="TMN97" s="311"/>
      <c r="TMO97" s="311"/>
      <c r="TMP97" s="311"/>
      <c r="TMQ97" s="311"/>
      <c r="TMR97" s="311"/>
      <c r="TMS97" s="311"/>
      <c r="TMT97" s="311"/>
      <c r="TMU97" s="311"/>
      <c r="TMV97" s="311"/>
      <c r="TMW97" s="311"/>
      <c r="TMX97" s="311"/>
      <c r="TMY97" s="311"/>
      <c r="TMZ97" s="311"/>
      <c r="TNA97" s="311"/>
      <c r="TNB97" s="311"/>
      <c r="TNC97" s="311"/>
      <c r="TND97" s="311"/>
      <c r="TNE97" s="311"/>
      <c r="TNF97" s="311"/>
      <c r="TNG97" s="311"/>
      <c r="TNH97" s="311"/>
      <c r="TNI97" s="311"/>
      <c r="TNJ97" s="311"/>
      <c r="TNK97" s="311"/>
      <c r="TNL97" s="311"/>
      <c r="TNM97" s="311"/>
      <c r="TNN97" s="311"/>
      <c r="TNO97" s="311"/>
      <c r="TNP97" s="311"/>
      <c r="TNQ97" s="311"/>
      <c r="TNR97" s="311"/>
      <c r="TNS97" s="311"/>
      <c r="TNT97" s="311"/>
      <c r="TNU97" s="311"/>
      <c r="TNV97" s="311"/>
      <c r="TNW97" s="311"/>
      <c r="TNX97" s="311"/>
      <c r="TNY97" s="311"/>
      <c r="TNZ97" s="311"/>
      <c r="TOA97" s="311"/>
      <c r="TOB97" s="311"/>
      <c r="TOC97" s="311"/>
      <c r="TOD97" s="311"/>
      <c r="TOE97" s="311"/>
      <c r="TOF97" s="311"/>
      <c r="TOG97" s="311"/>
      <c r="TOH97" s="311"/>
      <c r="TOI97" s="311"/>
      <c r="TOJ97" s="311"/>
      <c r="TOK97" s="311"/>
      <c r="TOL97" s="311"/>
      <c r="TOM97" s="311"/>
      <c r="TON97" s="311"/>
      <c r="TOO97" s="311"/>
      <c r="TOP97" s="311"/>
      <c r="TOQ97" s="311"/>
      <c r="TOR97" s="311"/>
      <c r="TOS97" s="311"/>
      <c r="TOT97" s="311"/>
      <c r="TOU97" s="311"/>
      <c r="TOV97" s="311"/>
      <c r="TOW97" s="311"/>
      <c r="TOX97" s="311"/>
      <c r="TOY97" s="311"/>
      <c r="TOZ97" s="311"/>
      <c r="TPA97" s="311"/>
      <c r="TPB97" s="311"/>
      <c r="TPC97" s="311"/>
      <c r="TPD97" s="311"/>
      <c r="TPE97" s="311"/>
      <c r="TPF97" s="311"/>
      <c r="TPG97" s="311"/>
      <c r="TPH97" s="311"/>
      <c r="TPI97" s="311"/>
      <c r="TPJ97" s="311"/>
      <c r="TPK97" s="311"/>
      <c r="TPL97" s="311"/>
      <c r="TPM97" s="311"/>
      <c r="TPN97" s="311"/>
      <c r="TPO97" s="311"/>
      <c r="TPP97" s="311"/>
      <c r="TPQ97" s="311"/>
      <c r="TPR97" s="311"/>
      <c r="TPS97" s="311"/>
      <c r="TPT97" s="311"/>
      <c r="TPU97" s="311"/>
      <c r="TPV97" s="311"/>
      <c r="TPW97" s="311"/>
      <c r="TPX97" s="311"/>
      <c r="TPY97" s="311"/>
      <c r="TPZ97" s="311"/>
      <c r="TQA97" s="311"/>
      <c r="TQB97" s="311"/>
      <c r="TQC97" s="311"/>
      <c r="TQD97" s="311"/>
      <c r="TQE97" s="311"/>
      <c r="TQF97" s="311"/>
      <c r="TQG97" s="311"/>
      <c r="TQH97" s="311"/>
      <c r="TQI97" s="311"/>
      <c r="TQJ97" s="311"/>
      <c r="TQK97" s="311"/>
      <c r="TQL97" s="311"/>
      <c r="TQM97" s="311"/>
      <c r="TQN97" s="311"/>
      <c r="TQO97" s="311"/>
      <c r="TQP97" s="311"/>
      <c r="TQQ97" s="311"/>
      <c r="TQR97" s="311"/>
      <c r="TQS97" s="311"/>
      <c r="TQT97" s="311"/>
      <c r="TQU97" s="311"/>
      <c r="TQV97" s="311"/>
      <c r="TQW97" s="311"/>
      <c r="TQX97" s="311"/>
      <c r="TQY97" s="311"/>
      <c r="TQZ97" s="311"/>
      <c r="TRA97" s="311"/>
      <c r="TRB97" s="311"/>
      <c r="TRC97" s="311"/>
      <c r="TRD97" s="311"/>
      <c r="TRE97" s="311"/>
      <c r="TRF97" s="311"/>
      <c r="TRG97" s="311"/>
      <c r="TRH97" s="311"/>
      <c r="TRI97" s="311"/>
      <c r="TRJ97" s="311"/>
      <c r="TRK97" s="311"/>
      <c r="TRL97" s="311"/>
      <c r="TRM97" s="311"/>
      <c r="TRN97" s="311"/>
      <c r="TRO97" s="311"/>
      <c r="TRP97" s="311"/>
      <c r="TRQ97" s="311"/>
      <c r="TRR97" s="311"/>
      <c r="TRS97" s="311"/>
      <c r="TRT97" s="311"/>
      <c r="TRU97" s="311"/>
      <c r="TRV97" s="311"/>
      <c r="TRW97" s="311"/>
      <c r="TRX97" s="311"/>
      <c r="TRY97" s="311"/>
      <c r="TRZ97" s="311"/>
      <c r="TSA97" s="311"/>
      <c r="TSB97" s="311"/>
      <c r="TSC97" s="311"/>
      <c r="TSD97" s="311"/>
      <c r="TSE97" s="311"/>
      <c r="TSF97" s="311"/>
      <c r="TSG97" s="311"/>
      <c r="TSH97" s="311"/>
      <c r="TSI97" s="311"/>
      <c r="TSJ97" s="311"/>
      <c r="TSK97" s="311"/>
      <c r="TSL97" s="311"/>
      <c r="TSM97" s="311"/>
      <c r="TSN97" s="311"/>
      <c r="TSO97" s="311"/>
      <c r="TSP97" s="311"/>
      <c r="TSQ97" s="311"/>
      <c r="TSR97" s="311"/>
      <c r="TSS97" s="311"/>
      <c r="TST97" s="311"/>
      <c r="TSU97" s="311"/>
      <c r="TSV97" s="311"/>
      <c r="TSW97" s="311"/>
      <c r="TSX97" s="311"/>
      <c r="TSY97" s="311"/>
      <c r="TSZ97" s="311"/>
      <c r="TTA97" s="311"/>
      <c r="TTB97" s="311"/>
      <c r="TTC97" s="311"/>
      <c r="TTD97" s="311"/>
      <c r="TTE97" s="311"/>
      <c r="TTF97" s="311"/>
      <c r="TTG97" s="311"/>
      <c r="TTH97" s="311"/>
      <c r="TTI97" s="311"/>
      <c r="TTJ97" s="311"/>
      <c r="TTK97" s="311"/>
      <c r="TTL97" s="311"/>
      <c r="TTM97" s="311"/>
      <c r="TTN97" s="311"/>
      <c r="TTO97" s="311"/>
      <c r="TTP97" s="311"/>
      <c r="TTQ97" s="311"/>
      <c r="TTR97" s="311"/>
      <c r="TTS97" s="311"/>
      <c r="TTT97" s="311"/>
      <c r="TTU97" s="311"/>
      <c r="TTV97" s="311"/>
      <c r="TTW97" s="311"/>
      <c r="TTX97" s="311"/>
      <c r="TTY97" s="311"/>
      <c r="TTZ97" s="311"/>
      <c r="TUA97" s="311"/>
      <c r="TUB97" s="311"/>
      <c r="TUC97" s="311"/>
      <c r="TUD97" s="311"/>
      <c r="TUE97" s="311"/>
      <c r="TUF97" s="311"/>
      <c r="TUG97" s="311"/>
      <c r="TUH97" s="311"/>
      <c r="TUI97" s="311"/>
      <c r="TUJ97" s="311"/>
      <c r="TUK97" s="311"/>
      <c r="TUL97" s="311"/>
      <c r="TUM97" s="311"/>
      <c r="TUN97" s="311"/>
      <c r="TUO97" s="311"/>
      <c r="TUP97" s="311"/>
      <c r="TUQ97" s="311"/>
      <c r="TUR97" s="311"/>
      <c r="TUS97" s="311"/>
      <c r="TUT97" s="311"/>
      <c r="TUU97" s="311"/>
      <c r="TUV97" s="311"/>
      <c r="TUW97" s="311"/>
      <c r="TUX97" s="311"/>
      <c r="TUY97" s="311"/>
      <c r="TUZ97" s="311"/>
      <c r="TVA97" s="311"/>
      <c r="TVB97" s="311"/>
      <c r="TVC97" s="311"/>
      <c r="TVD97" s="311"/>
      <c r="TVE97" s="311"/>
      <c r="TVF97" s="311"/>
      <c r="TVG97" s="311"/>
      <c r="TVH97" s="311"/>
      <c r="TVI97" s="311"/>
      <c r="TVJ97" s="311"/>
      <c r="TVK97" s="311"/>
      <c r="TVL97" s="311"/>
      <c r="TVM97" s="311"/>
      <c r="TVN97" s="311"/>
      <c r="TVO97" s="311"/>
      <c r="TVP97" s="311"/>
      <c r="TVQ97" s="311"/>
      <c r="TVR97" s="311"/>
      <c r="TVS97" s="311"/>
      <c r="TVT97" s="311"/>
      <c r="TVU97" s="311"/>
      <c r="TVV97" s="311"/>
      <c r="TVW97" s="311"/>
      <c r="TVX97" s="311"/>
      <c r="TVY97" s="311"/>
      <c r="TVZ97" s="311"/>
      <c r="TWA97" s="311"/>
      <c r="TWB97" s="311"/>
      <c r="TWC97" s="311"/>
      <c r="TWD97" s="311"/>
      <c r="TWE97" s="311"/>
      <c r="TWF97" s="311"/>
      <c r="TWG97" s="311"/>
      <c r="TWH97" s="311"/>
      <c r="TWI97" s="311"/>
      <c r="TWJ97" s="311"/>
      <c r="TWK97" s="311"/>
      <c r="TWL97" s="311"/>
      <c r="TWM97" s="311"/>
      <c r="TWN97" s="311"/>
      <c r="TWO97" s="311"/>
      <c r="TWP97" s="311"/>
      <c r="TWQ97" s="311"/>
      <c r="TWR97" s="311"/>
      <c r="TWS97" s="311"/>
      <c r="TWT97" s="311"/>
      <c r="TWU97" s="311"/>
      <c r="TWV97" s="311"/>
      <c r="TWW97" s="311"/>
      <c r="TWX97" s="311"/>
      <c r="TWY97" s="311"/>
      <c r="TWZ97" s="311"/>
      <c r="TXA97" s="311"/>
      <c r="TXB97" s="311"/>
      <c r="TXC97" s="311"/>
      <c r="TXD97" s="311"/>
      <c r="TXE97" s="311"/>
      <c r="TXF97" s="311"/>
      <c r="TXG97" s="311"/>
      <c r="TXH97" s="311"/>
      <c r="TXI97" s="311"/>
      <c r="TXJ97" s="311"/>
      <c r="TXK97" s="311"/>
      <c r="TXL97" s="311"/>
      <c r="TXM97" s="311"/>
      <c r="TXN97" s="311"/>
      <c r="TXO97" s="311"/>
      <c r="TXP97" s="311"/>
      <c r="TXQ97" s="311"/>
      <c r="TXR97" s="311"/>
      <c r="TXS97" s="311"/>
      <c r="TXT97" s="311"/>
      <c r="TXU97" s="311"/>
      <c r="TXV97" s="311"/>
      <c r="TXW97" s="311"/>
      <c r="TXX97" s="311"/>
      <c r="TXY97" s="311"/>
      <c r="TXZ97" s="311"/>
      <c r="TYA97" s="311"/>
      <c r="TYB97" s="311"/>
      <c r="TYC97" s="311"/>
      <c r="TYD97" s="311"/>
      <c r="TYE97" s="311"/>
      <c r="TYF97" s="311"/>
      <c r="TYG97" s="311"/>
      <c r="TYH97" s="311"/>
      <c r="TYI97" s="311"/>
      <c r="TYJ97" s="311"/>
      <c r="TYK97" s="311"/>
      <c r="TYL97" s="311"/>
      <c r="TYM97" s="311"/>
      <c r="TYN97" s="311"/>
      <c r="TYO97" s="311"/>
      <c r="TYP97" s="311"/>
      <c r="TYQ97" s="311"/>
      <c r="TYR97" s="311"/>
      <c r="TYS97" s="311"/>
      <c r="TYT97" s="311"/>
      <c r="TYU97" s="311"/>
      <c r="TYV97" s="311"/>
      <c r="TYW97" s="311"/>
      <c r="TYX97" s="311"/>
      <c r="TYY97" s="311"/>
      <c r="TYZ97" s="311"/>
      <c r="TZA97" s="311"/>
      <c r="TZB97" s="311"/>
      <c r="TZC97" s="311"/>
      <c r="TZD97" s="311"/>
      <c r="TZE97" s="311"/>
      <c r="TZF97" s="311"/>
      <c r="TZG97" s="311"/>
      <c r="TZH97" s="311"/>
      <c r="TZI97" s="311"/>
      <c r="TZJ97" s="311"/>
      <c r="TZK97" s="311"/>
      <c r="TZL97" s="311"/>
      <c r="TZM97" s="311"/>
      <c r="TZN97" s="311"/>
      <c r="TZO97" s="311"/>
      <c r="TZP97" s="311"/>
      <c r="TZQ97" s="311"/>
      <c r="TZR97" s="311"/>
      <c r="TZS97" s="311"/>
      <c r="TZT97" s="311"/>
      <c r="TZU97" s="311"/>
      <c r="TZV97" s="311"/>
      <c r="TZW97" s="311"/>
      <c r="TZX97" s="311"/>
      <c r="TZY97" s="311"/>
      <c r="TZZ97" s="311"/>
      <c r="UAA97" s="311"/>
      <c r="UAB97" s="311"/>
      <c r="UAC97" s="311"/>
      <c r="UAD97" s="311"/>
      <c r="UAE97" s="311"/>
      <c r="UAF97" s="311"/>
      <c r="UAG97" s="311"/>
      <c r="UAH97" s="311"/>
      <c r="UAI97" s="311"/>
      <c r="UAJ97" s="311"/>
      <c r="UAK97" s="311"/>
      <c r="UAL97" s="311"/>
      <c r="UAM97" s="311"/>
      <c r="UAN97" s="311"/>
      <c r="UAO97" s="311"/>
      <c r="UAP97" s="311"/>
      <c r="UAQ97" s="311"/>
      <c r="UAR97" s="311"/>
      <c r="UAS97" s="311"/>
      <c r="UAT97" s="311"/>
      <c r="UAU97" s="311"/>
      <c r="UAV97" s="311"/>
      <c r="UAW97" s="311"/>
      <c r="UAX97" s="311"/>
      <c r="UAY97" s="311"/>
      <c r="UAZ97" s="311"/>
      <c r="UBA97" s="311"/>
      <c r="UBB97" s="311"/>
      <c r="UBC97" s="311"/>
      <c r="UBD97" s="311"/>
      <c r="UBE97" s="311"/>
      <c r="UBF97" s="311"/>
      <c r="UBG97" s="311"/>
      <c r="UBH97" s="311"/>
      <c r="UBI97" s="311"/>
      <c r="UBJ97" s="311"/>
      <c r="UBK97" s="311"/>
      <c r="UBL97" s="311"/>
      <c r="UBM97" s="311"/>
      <c r="UBN97" s="311"/>
      <c r="UBO97" s="311"/>
      <c r="UBP97" s="311"/>
      <c r="UBQ97" s="311"/>
      <c r="UBR97" s="311"/>
      <c r="UBS97" s="311"/>
      <c r="UBT97" s="311"/>
      <c r="UBU97" s="311"/>
      <c r="UBV97" s="311"/>
      <c r="UBW97" s="311"/>
      <c r="UBX97" s="311"/>
      <c r="UBY97" s="311"/>
      <c r="UBZ97" s="311"/>
      <c r="UCA97" s="311"/>
      <c r="UCB97" s="311"/>
      <c r="UCC97" s="311"/>
      <c r="UCD97" s="311"/>
      <c r="UCE97" s="311"/>
      <c r="UCF97" s="311"/>
      <c r="UCG97" s="311"/>
      <c r="UCH97" s="311"/>
      <c r="UCI97" s="311"/>
      <c r="UCJ97" s="311"/>
      <c r="UCK97" s="311"/>
      <c r="UCL97" s="311"/>
      <c r="UCM97" s="311"/>
      <c r="UCN97" s="311"/>
      <c r="UCO97" s="311"/>
      <c r="UCP97" s="311"/>
      <c r="UCQ97" s="311"/>
      <c r="UCR97" s="311"/>
      <c r="UCS97" s="311"/>
      <c r="UCT97" s="311"/>
      <c r="UCU97" s="311"/>
      <c r="UCV97" s="311"/>
      <c r="UCW97" s="311"/>
      <c r="UCX97" s="311"/>
      <c r="UCY97" s="311"/>
      <c r="UCZ97" s="311"/>
      <c r="UDA97" s="311"/>
      <c r="UDB97" s="311"/>
      <c r="UDC97" s="311"/>
      <c r="UDD97" s="311"/>
      <c r="UDE97" s="311"/>
      <c r="UDF97" s="311"/>
      <c r="UDG97" s="311"/>
      <c r="UDH97" s="311"/>
      <c r="UDI97" s="311"/>
      <c r="UDJ97" s="311"/>
      <c r="UDK97" s="311"/>
      <c r="UDL97" s="311"/>
      <c r="UDM97" s="311"/>
      <c r="UDN97" s="311"/>
      <c r="UDO97" s="311"/>
      <c r="UDP97" s="311"/>
      <c r="UDQ97" s="311"/>
      <c r="UDR97" s="311"/>
      <c r="UDS97" s="311"/>
      <c r="UDT97" s="311"/>
      <c r="UDU97" s="311"/>
      <c r="UDV97" s="311"/>
      <c r="UDW97" s="311"/>
      <c r="UDX97" s="311"/>
      <c r="UDY97" s="311"/>
      <c r="UDZ97" s="311"/>
      <c r="UEA97" s="311"/>
      <c r="UEB97" s="311"/>
      <c r="UEC97" s="311"/>
      <c r="UED97" s="311"/>
      <c r="UEE97" s="311"/>
      <c r="UEF97" s="311"/>
      <c r="UEG97" s="311"/>
      <c r="UEH97" s="311"/>
      <c r="UEI97" s="311"/>
      <c r="UEJ97" s="311"/>
      <c r="UEK97" s="311"/>
      <c r="UEL97" s="311"/>
      <c r="UEM97" s="311"/>
      <c r="UEN97" s="311"/>
      <c r="UEO97" s="311"/>
      <c r="UEP97" s="311"/>
      <c r="UEQ97" s="311"/>
      <c r="UER97" s="311"/>
      <c r="UES97" s="311"/>
      <c r="UET97" s="311"/>
      <c r="UEU97" s="311"/>
      <c r="UEV97" s="311"/>
      <c r="UEW97" s="311"/>
      <c r="UEX97" s="311"/>
      <c r="UEY97" s="311"/>
      <c r="UEZ97" s="311"/>
      <c r="UFA97" s="311"/>
      <c r="UFB97" s="311"/>
      <c r="UFC97" s="311"/>
      <c r="UFD97" s="311"/>
      <c r="UFE97" s="311"/>
      <c r="UFF97" s="311"/>
      <c r="UFG97" s="311"/>
      <c r="UFH97" s="311"/>
      <c r="UFI97" s="311"/>
      <c r="UFJ97" s="311"/>
      <c r="UFK97" s="311"/>
      <c r="UFL97" s="311"/>
      <c r="UFM97" s="311"/>
      <c r="UFN97" s="311"/>
      <c r="UFO97" s="311"/>
      <c r="UFP97" s="311"/>
      <c r="UFQ97" s="311"/>
      <c r="UFR97" s="311"/>
      <c r="UFS97" s="311"/>
      <c r="UFT97" s="311"/>
      <c r="UFU97" s="311"/>
      <c r="UFV97" s="311"/>
      <c r="UFW97" s="311"/>
      <c r="UFX97" s="311"/>
      <c r="UFY97" s="311"/>
      <c r="UFZ97" s="311"/>
      <c r="UGA97" s="311"/>
      <c r="UGB97" s="311"/>
      <c r="UGC97" s="311"/>
      <c r="UGD97" s="311"/>
      <c r="UGE97" s="311"/>
      <c r="UGF97" s="311"/>
      <c r="UGG97" s="311"/>
      <c r="UGH97" s="311"/>
      <c r="UGI97" s="311"/>
      <c r="UGJ97" s="311"/>
      <c r="UGK97" s="311"/>
      <c r="UGL97" s="311"/>
      <c r="UGM97" s="311"/>
      <c r="UGN97" s="311"/>
      <c r="UGO97" s="311"/>
      <c r="UGP97" s="311"/>
      <c r="UGQ97" s="311"/>
      <c r="UGR97" s="311"/>
      <c r="UGS97" s="311"/>
      <c r="UGT97" s="311"/>
      <c r="UGU97" s="311"/>
      <c r="UGV97" s="311"/>
      <c r="UGW97" s="311"/>
      <c r="UGX97" s="311"/>
      <c r="UGY97" s="311"/>
      <c r="UGZ97" s="311"/>
      <c r="UHA97" s="311"/>
      <c r="UHB97" s="311"/>
      <c r="UHC97" s="311"/>
      <c r="UHD97" s="311"/>
      <c r="UHE97" s="311"/>
      <c r="UHF97" s="311"/>
      <c r="UHG97" s="311"/>
      <c r="UHH97" s="311"/>
      <c r="UHI97" s="311"/>
      <c r="UHJ97" s="311"/>
      <c r="UHK97" s="311"/>
      <c r="UHL97" s="311"/>
      <c r="UHM97" s="311"/>
      <c r="UHN97" s="311"/>
      <c r="UHO97" s="311"/>
      <c r="UHP97" s="311"/>
      <c r="UHQ97" s="311"/>
      <c r="UHR97" s="311"/>
      <c r="UHS97" s="311"/>
      <c r="UHT97" s="311"/>
      <c r="UHU97" s="311"/>
      <c r="UHV97" s="311"/>
      <c r="UHW97" s="311"/>
      <c r="UHX97" s="311"/>
      <c r="UHY97" s="311"/>
      <c r="UHZ97" s="311"/>
      <c r="UIA97" s="311"/>
      <c r="UIB97" s="311"/>
      <c r="UIC97" s="311"/>
      <c r="UID97" s="311"/>
      <c r="UIE97" s="311"/>
      <c r="UIF97" s="311"/>
      <c r="UIG97" s="311"/>
      <c r="UIH97" s="311"/>
      <c r="UII97" s="311"/>
      <c r="UIJ97" s="311"/>
      <c r="UIK97" s="311"/>
      <c r="UIL97" s="311"/>
      <c r="UIM97" s="311"/>
      <c r="UIN97" s="311"/>
      <c r="UIO97" s="311"/>
      <c r="UIP97" s="311"/>
      <c r="UIQ97" s="311"/>
      <c r="UIR97" s="311"/>
      <c r="UIS97" s="311"/>
      <c r="UIT97" s="311"/>
      <c r="UIU97" s="311"/>
      <c r="UIV97" s="311"/>
      <c r="UIW97" s="311"/>
      <c r="UIX97" s="311"/>
      <c r="UIY97" s="311"/>
      <c r="UIZ97" s="311"/>
      <c r="UJA97" s="311"/>
      <c r="UJB97" s="311"/>
      <c r="UJC97" s="311"/>
      <c r="UJD97" s="311"/>
      <c r="UJE97" s="311"/>
      <c r="UJF97" s="311"/>
      <c r="UJG97" s="311"/>
      <c r="UJH97" s="311"/>
      <c r="UJI97" s="311"/>
      <c r="UJJ97" s="311"/>
      <c r="UJK97" s="311"/>
      <c r="UJL97" s="311"/>
      <c r="UJM97" s="311"/>
      <c r="UJN97" s="311"/>
      <c r="UJO97" s="311"/>
      <c r="UJP97" s="311"/>
      <c r="UJQ97" s="311"/>
      <c r="UJR97" s="311"/>
      <c r="UJS97" s="311"/>
      <c r="UJT97" s="311"/>
      <c r="UJU97" s="311"/>
      <c r="UJV97" s="311"/>
      <c r="UJW97" s="311"/>
      <c r="UJX97" s="311"/>
      <c r="UJY97" s="311"/>
      <c r="UJZ97" s="311"/>
      <c r="UKA97" s="311"/>
      <c r="UKB97" s="311"/>
      <c r="UKC97" s="311"/>
      <c r="UKD97" s="311"/>
      <c r="UKE97" s="311"/>
      <c r="UKF97" s="311"/>
      <c r="UKG97" s="311"/>
      <c r="UKH97" s="311"/>
      <c r="UKI97" s="311"/>
      <c r="UKJ97" s="311"/>
      <c r="UKK97" s="311"/>
      <c r="UKL97" s="311"/>
      <c r="UKM97" s="311"/>
      <c r="UKN97" s="311"/>
      <c r="UKO97" s="311"/>
      <c r="UKP97" s="311"/>
      <c r="UKQ97" s="311"/>
      <c r="UKR97" s="311"/>
      <c r="UKS97" s="311"/>
      <c r="UKT97" s="311"/>
      <c r="UKU97" s="311"/>
      <c r="UKV97" s="311"/>
      <c r="UKW97" s="311"/>
      <c r="UKX97" s="311"/>
      <c r="UKY97" s="311"/>
      <c r="UKZ97" s="311"/>
      <c r="ULA97" s="311"/>
      <c r="ULB97" s="311"/>
      <c r="ULC97" s="311"/>
      <c r="ULD97" s="311"/>
      <c r="ULE97" s="311"/>
      <c r="ULF97" s="311"/>
      <c r="ULG97" s="311"/>
      <c r="ULH97" s="311"/>
      <c r="ULI97" s="311"/>
      <c r="ULJ97" s="311"/>
      <c r="ULK97" s="311"/>
      <c r="ULL97" s="311"/>
      <c r="ULM97" s="311"/>
      <c r="ULN97" s="311"/>
      <c r="ULO97" s="311"/>
      <c r="ULP97" s="311"/>
      <c r="ULQ97" s="311"/>
      <c r="ULR97" s="311"/>
      <c r="ULS97" s="311"/>
      <c r="ULT97" s="311"/>
      <c r="ULU97" s="311"/>
      <c r="ULV97" s="311"/>
      <c r="ULW97" s="311"/>
      <c r="ULX97" s="311"/>
      <c r="ULY97" s="311"/>
      <c r="ULZ97" s="311"/>
      <c r="UMA97" s="311"/>
      <c r="UMB97" s="311"/>
      <c r="UMC97" s="311"/>
      <c r="UMD97" s="311"/>
      <c r="UME97" s="311"/>
      <c r="UMF97" s="311"/>
      <c r="UMG97" s="311"/>
      <c r="UMH97" s="311"/>
      <c r="UMI97" s="311"/>
      <c r="UMJ97" s="311"/>
      <c r="UMK97" s="311"/>
      <c r="UML97" s="311"/>
      <c r="UMM97" s="311"/>
      <c r="UMN97" s="311"/>
      <c r="UMO97" s="311"/>
      <c r="UMP97" s="311"/>
      <c r="UMQ97" s="311"/>
      <c r="UMR97" s="311"/>
      <c r="UMS97" s="311"/>
      <c r="UMT97" s="311"/>
      <c r="UMU97" s="311"/>
      <c r="UMV97" s="311"/>
      <c r="UMW97" s="311"/>
      <c r="UMX97" s="311"/>
      <c r="UMY97" s="311"/>
      <c r="UMZ97" s="311"/>
      <c r="UNA97" s="311"/>
      <c r="UNB97" s="311"/>
      <c r="UNC97" s="311"/>
      <c r="UND97" s="311"/>
      <c r="UNE97" s="311"/>
      <c r="UNF97" s="311"/>
      <c r="UNG97" s="311"/>
      <c r="UNH97" s="311"/>
      <c r="UNI97" s="311"/>
      <c r="UNJ97" s="311"/>
      <c r="UNK97" s="311"/>
      <c r="UNL97" s="311"/>
      <c r="UNM97" s="311"/>
      <c r="UNN97" s="311"/>
      <c r="UNO97" s="311"/>
      <c r="UNP97" s="311"/>
      <c r="UNQ97" s="311"/>
      <c r="UNR97" s="311"/>
      <c r="UNS97" s="311"/>
      <c r="UNT97" s="311"/>
      <c r="UNU97" s="311"/>
      <c r="UNV97" s="311"/>
      <c r="UNW97" s="311"/>
      <c r="UNX97" s="311"/>
      <c r="UNY97" s="311"/>
      <c r="UNZ97" s="311"/>
      <c r="UOA97" s="311"/>
      <c r="UOB97" s="311"/>
      <c r="UOC97" s="311"/>
      <c r="UOD97" s="311"/>
      <c r="UOE97" s="311"/>
      <c r="UOF97" s="311"/>
      <c r="UOG97" s="311"/>
      <c r="UOH97" s="311"/>
      <c r="UOI97" s="311"/>
      <c r="UOJ97" s="311"/>
      <c r="UOK97" s="311"/>
      <c r="UOL97" s="311"/>
      <c r="UOM97" s="311"/>
      <c r="UON97" s="311"/>
      <c r="UOO97" s="311"/>
      <c r="UOP97" s="311"/>
      <c r="UOQ97" s="311"/>
      <c r="UOR97" s="311"/>
      <c r="UOS97" s="311"/>
      <c r="UOT97" s="311"/>
      <c r="UOU97" s="311"/>
      <c r="UOV97" s="311"/>
      <c r="UOW97" s="311"/>
      <c r="UOX97" s="311"/>
      <c r="UOY97" s="311"/>
      <c r="UOZ97" s="311"/>
      <c r="UPA97" s="311"/>
      <c r="UPB97" s="311"/>
      <c r="UPC97" s="311"/>
      <c r="UPD97" s="311"/>
      <c r="UPE97" s="311"/>
      <c r="UPF97" s="311"/>
      <c r="UPG97" s="311"/>
      <c r="UPH97" s="311"/>
      <c r="UPI97" s="311"/>
      <c r="UPJ97" s="311"/>
      <c r="UPK97" s="311"/>
      <c r="UPL97" s="311"/>
      <c r="UPM97" s="311"/>
      <c r="UPN97" s="311"/>
      <c r="UPO97" s="311"/>
      <c r="UPP97" s="311"/>
      <c r="UPQ97" s="311"/>
      <c r="UPR97" s="311"/>
      <c r="UPS97" s="311"/>
      <c r="UPT97" s="311"/>
      <c r="UPU97" s="311"/>
      <c r="UPV97" s="311"/>
      <c r="UPW97" s="311"/>
      <c r="UPX97" s="311"/>
      <c r="UPY97" s="311"/>
      <c r="UPZ97" s="311"/>
      <c r="UQA97" s="311"/>
      <c r="UQB97" s="311"/>
      <c r="UQC97" s="311"/>
      <c r="UQD97" s="311"/>
      <c r="UQE97" s="311"/>
      <c r="UQF97" s="311"/>
      <c r="UQG97" s="311"/>
      <c r="UQH97" s="311"/>
      <c r="UQI97" s="311"/>
      <c r="UQJ97" s="311"/>
      <c r="UQK97" s="311"/>
      <c r="UQL97" s="311"/>
      <c r="UQM97" s="311"/>
      <c r="UQN97" s="311"/>
      <c r="UQO97" s="311"/>
      <c r="UQP97" s="311"/>
      <c r="UQQ97" s="311"/>
      <c r="UQR97" s="311"/>
      <c r="UQS97" s="311"/>
      <c r="UQT97" s="311"/>
      <c r="UQU97" s="311"/>
      <c r="UQV97" s="311"/>
      <c r="UQW97" s="311"/>
      <c r="UQX97" s="311"/>
      <c r="UQY97" s="311"/>
      <c r="UQZ97" s="311"/>
      <c r="URA97" s="311"/>
      <c r="URB97" s="311"/>
      <c r="URC97" s="311"/>
      <c r="URD97" s="311"/>
      <c r="URE97" s="311"/>
      <c r="URF97" s="311"/>
      <c r="URG97" s="311"/>
      <c r="URH97" s="311"/>
      <c r="URI97" s="311"/>
      <c r="URJ97" s="311"/>
      <c r="URK97" s="311"/>
      <c r="URL97" s="311"/>
      <c r="URM97" s="311"/>
      <c r="URN97" s="311"/>
      <c r="URO97" s="311"/>
      <c r="URP97" s="311"/>
      <c r="URQ97" s="311"/>
      <c r="URR97" s="311"/>
      <c r="URS97" s="311"/>
      <c r="URT97" s="311"/>
      <c r="URU97" s="311"/>
      <c r="URV97" s="311"/>
      <c r="URW97" s="311"/>
      <c r="URX97" s="311"/>
      <c r="URY97" s="311"/>
      <c r="URZ97" s="311"/>
      <c r="USA97" s="311"/>
      <c r="USB97" s="311"/>
      <c r="USC97" s="311"/>
      <c r="USD97" s="311"/>
      <c r="USE97" s="311"/>
      <c r="USF97" s="311"/>
      <c r="USG97" s="311"/>
      <c r="USH97" s="311"/>
      <c r="USI97" s="311"/>
      <c r="USJ97" s="311"/>
      <c r="USK97" s="311"/>
      <c r="USL97" s="311"/>
      <c r="USM97" s="311"/>
      <c r="USN97" s="311"/>
      <c r="USO97" s="311"/>
      <c r="USP97" s="311"/>
      <c r="USQ97" s="311"/>
      <c r="USR97" s="311"/>
      <c r="USS97" s="311"/>
      <c r="UST97" s="311"/>
      <c r="USU97" s="311"/>
      <c r="USV97" s="311"/>
      <c r="USW97" s="311"/>
      <c r="USX97" s="311"/>
      <c r="USY97" s="311"/>
      <c r="USZ97" s="311"/>
      <c r="UTA97" s="311"/>
      <c r="UTB97" s="311"/>
      <c r="UTC97" s="311"/>
      <c r="UTD97" s="311"/>
      <c r="UTE97" s="311"/>
      <c r="UTF97" s="311"/>
      <c r="UTG97" s="311"/>
      <c r="UTH97" s="311"/>
      <c r="UTI97" s="311"/>
      <c r="UTJ97" s="311"/>
      <c r="UTK97" s="311"/>
      <c r="UTL97" s="311"/>
      <c r="UTM97" s="311"/>
      <c r="UTN97" s="311"/>
      <c r="UTO97" s="311"/>
      <c r="UTP97" s="311"/>
      <c r="UTQ97" s="311"/>
      <c r="UTR97" s="311"/>
      <c r="UTS97" s="311"/>
      <c r="UTT97" s="311"/>
      <c r="UTU97" s="311"/>
      <c r="UTV97" s="311"/>
      <c r="UTW97" s="311"/>
      <c r="UTX97" s="311"/>
      <c r="UTY97" s="311"/>
      <c r="UTZ97" s="311"/>
      <c r="UUA97" s="311"/>
      <c r="UUB97" s="311"/>
      <c r="UUC97" s="311"/>
      <c r="UUD97" s="311"/>
      <c r="UUE97" s="311"/>
      <c r="UUF97" s="311"/>
      <c r="UUG97" s="311"/>
      <c r="UUH97" s="311"/>
      <c r="UUI97" s="311"/>
      <c r="UUJ97" s="311"/>
      <c r="UUK97" s="311"/>
      <c r="UUL97" s="311"/>
      <c r="UUM97" s="311"/>
      <c r="UUN97" s="311"/>
      <c r="UUO97" s="311"/>
      <c r="UUP97" s="311"/>
      <c r="UUQ97" s="311"/>
      <c r="UUR97" s="311"/>
      <c r="UUS97" s="311"/>
      <c r="UUT97" s="311"/>
      <c r="UUU97" s="311"/>
      <c r="UUV97" s="311"/>
      <c r="UUW97" s="311"/>
      <c r="UUX97" s="311"/>
      <c r="UUY97" s="311"/>
      <c r="UUZ97" s="311"/>
      <c r="UVA97" s="311"/>
      <c r="UVB97" s="311"/>
      <c r="UVC97" s="311"/>
      <c r="UVD97" s="311"/>
      <c r="UVE97" s="311"/>
      <c r="UVF97" s="311"/>
      <c r="UVG97" s="311"/>
      <c r="UVH97" s="311"/>
      <c r="UVI97" s="311"/>
      <c r="UVJ97" s="311"/>
      <c r="UVK97" s="311"/>
      <c r="UVL97" s="311"/>
      <c r="UVM97" s="311"/>
      <c r="UVN97" s="311"/>
      <c r="UVO97" s="311"/>
      <c r="UVP97" s="311"/>
      <c r="UVQ97" s="311"/>
      <c r="UVR97" s="311"/>
      <c r="UVS97" s="311"/>
      <c r="UVT97" s="311"/>
      <c r="UVU97" s="311"/>
      <c r="UVV97" s="311"/>
      <c r="UVW97" s="311"/>
      <c r="UVX97" s="311"/>
      <c r="UVY97" s="311"/>
      <c r="UVZ97" s="311"/>
      <c r="UWA97" s="311"/>
      <c r="UWB97" s="311"/>
      <c r="UWC97" s="311"/>
      <c r="UWD97" s="311"/>
      <c r="UWE97" s="311"/>
      <c r="UWF97" s="311"/>
      <c r="UWG97" s="311"/>
      <c r="UWH97" s="311"/>
      <c r="UWI97" s="311"/>
      <c r="UWJ97" s="311"/>
      <c r="UWK97" s="311"/>
      <c r="UWL97" s="311"/>
      <c r="UWM97" s="311"/>
      <c r="UWN97" s="311"/>
      <c r="UWO97" s="311"/>
      <c r="UWP97" s="311"/>
      <c r="UWQ97" s="311"/>
      <c r="UWR97" s="311"/>
      <c r="UWS97" s="311"/>
      <c r="UWT97" s="311"/>
      <c r="UWU97" s="311"/>
      <c r="UWV97" s="311"/>
      <c r="UWW97" s="311"/>
      <c r="UWX97" s="311"/>
      <c r="UWY97" s="311"/>
      <c r="UWZ97" s="311"/>
      <c r="UXA97" s="311"/>
      <c r="UXB97" s="311"/>
      <c r="UXC97" s="311"/>
      <c r="UXD97" s="311"/>
      <c r="UXE97" s="311"/>
      <c r="UXF97" s="311"/>
      <c r="UXG97" s="311"/>
      <c r="UXH97" s="311"/>
      <c r="UXI97" s="311"/>
      <c r="UXJ97" s="311"/>
      <c r="UXK97" s="311"/>
      <c r="UXL97" s="311"/>
      <c r="UXM97" s="311"/>
      <c r="UXN97" s="311"/>
      <c r="UXO97" s="311"/>
      <c r="UXP97" s="311"/>
      <c r="UXQ97" s="311"/>
      <c r="UXR97" s="311"/>
      <c r="UXS97" s="311"/>
      <c r="UXT97" s="311"/>
      <c r="UXU97" s="311"/>
      <c r="UXV97" s="311"/>
      <c r="UXW97" s="311"/>
      <c r="UXX97" s="311"/>
      <c r="UXY97" s="311"/>
      <c r="UXZ97" s="311"/>
      <c r="UYA97" s="311"/>
      <c r="UYB97" s="311"/>
      <c r="UYC97" s="311"/>
      <c r="UYD97" s="311"/>
      <c r="UYE97" s="311"/>
      <c r="UYF97" s="311"/>
      <c r="UYG97" s="311"/>
      <c r="UYH97" s="311"/>
      <c r="UYI97" s="311"/>
      <c r="UYJ97" s="311"/>
      <c r="UYK97" s="311"/>
      <c r="UYL97" s="311"/>
      <c r="UYM97" s="311"/>
      <c r="UYN97" s="311"/>
      <c r="UYO97" s="311"/>
      <c r="UYP97" s="311"/>
      <c r="UYQ97" s="311"/>
      <c r="UYR97" s="311"/>
      <c r="UYS97" s="311"/>
      <c r="UYT97" s="311"/>
      <c r="UYU97" s="311"/>
      <c r="UYV97" s="311"/>
      <c r="UYW97" s="311"/>
      <c r="UYX97" s="311"/>
      <c r="UYY97" s="311"/>
      <c r="UYZ97" s="311"/>
      <c r="UZA97" s="311"/>
      <c r="UZB97" s="311"/>
      <c r="UZC97" s="311"/>
      <c r="UZD97" s="311"/>
      <c r="UZE97" s="311"/>
      <c r="UZF97" s="311"/>
      <c r="UZG97" s="311"/>
      <c r="UZH97" s="311"/>
      <c r="UZI97" s="311"/>
      <c r="UZJ97" s="311"/>
      <c r="UZK97" s="311"/>
      <c r="UZL97" s="311"/>
      <c r="UZM97" s="311"/>
      <c r="UZN97" s="311"/>
      <c r="UZO97" s="311"/>
      <c r="UZP97" s="311"/>
      <c r="UZQ97" s="311"/>
      <c r="UZR97" s="311"/>
      <c r="UZS97" s="311"/>
      <c r="UZT97" s="311"/>
      <c r="UZU97" s="311"/>
      <c r="UZV97" s="311"/>
      <c r="UZW97" s="311"/>
      <c r="UZX97" s="311"/>
      <c r="UZY97" s="311"/>
      <c r="UZZ97" s="311"/>
      <c r="VAA97" s="311"/>
      <c r="VAB97" s="311"/>
      <c r="VAC97" s="311"/>
      <c r="VAD97" s="311"/>
      <c r="VAE97" s="311"/>
      <c r="VAF97" s="311"/>
      <c r="VAG97" s="311"/>
      <c r="VAH97" s="311"/>
      <c r="VAI97" s="311"/>
      <c r="VAJ97" s="311"/>
      <c r="VAK97" s="311"/>
      <c r="VAL97" s="311"/>
      <c r="VAM97" s="311"/>
      <c r="VAN97" s="311"/>
      <c r="VAO97" s="311"/>
      <c r="VAP97" s="311"/>
      <c r="VAQ97" s="311"/>
      <c r="VAR97" s="311"/>
      <c r="VAS97" s="311"/>
      <c r="VAT97" s="311"/>
      <c r="VAU97" s="311"/>
      <c r="VAV97" s="311"/>
      <c r="VAW97" s="311"/>
      <c r="VAX97" s="311"/>
      <c r="VAY97" s="311"/>
      <c r="VAZ97" s="311"/>
      <c r="VBA97" s="311"/>
      <c r="VBB97" s="311"/>
      <c r="VBC97" s="311"/>
      <c r="VBD97" s="311"/>
      <c r="VBE97" s="311"/>
      <c r="VBF97" s="311"/>
      <c r="VBG97" s="311"/>
      <c r="VBH97" s="311"/>
      <c r="VBI97" s="311"/>
      <c r="VBJ97" s="311"/>
      <c r="VBK97" s="311"/>
      <c r="VBL97" s="311"/>
      <c r="VBM97" s="311"/>
      <c r="VBN97" s="311"/>
      <c r="VBO97" s="311"/>
      <c r="VBP97" s="311"/>
      <c r="VBQ97" s="311"/>
      <c r="VBR97" s="311"/>
      <c r="VBS97" s="311"/>
      <c r="VBT97" s="311"/>
      <c r="VBU97" s="311"/>
      <c r="VBV97" s="311"/>
      <c r="VBW97" s="311"/>
      <c r="VBX97" s="311"/>
      <c r="VBY97" s="311"/>
      <c r="VBZ97" s="311"/>
      <c r="VCA97" s="311"/>
      <c r="VCB97" s="311"/>
      <c r="VCC97" s="311"/>
      <c r="VCD97" s="311"/>
      <c r="VCE97" s="311"/>
      <c r="VCF97" s="311"/>
      <c r="VCG97" s="311"/>
      <c r="VCH97" s="311"/>
      <c r="VCI97" s="311"/>
      <c r="VCJ97" s="311"/>
      <c r="VCK97" s="311"/>
      <c r="VCL97" s="311"/>
      <c r="VCM97" s="311"/>
      <c r="VCN97" s="311"/>
      <c r="VCO97" s="311"/>
      <c r="VCP97" s="311"/>
      <c r="VCQ97" s="311"/>
      <c r="VCR97" s="311"/>
      <c r="VCS97" s="311"/>
      <c r="VCT97" s="311"/>
      <c r="VCU97" s="311"/>
      <c r="VCV97" s="311"/>
      <c r="VCW97" s="311"/>
      <c r="VCX97" s="311"/>
      <c r="VCY97" s="311"/>
      <c r="VCZ97" s="311"/>
      <c r="VDA97" s="311"/>
      <c r="VDB97" s="311"/>
      <c r="VDC97" s="311"/>
      <c r="VDD97" s="311"/>
      <c r="VDE97" s="311"/>
      <c r="VDF97" s="311"/>
      <c r="VDG97" s="311"/>
      <c r="VDH97" s="311"/>
      <c r="VDI97" s="311"/>
      <c r="VDJ97" s="311"/>
      <c r="VDK97" s="311"/>
      <c r="VDL97" s="311"/>
      <c r="VDM97" s="311"/>
      <c r="VDN97" s="311"/>
      <c r="VDO97" s="311"/>
      <c r="VDP97" s="311"/>
      <c r="VDQ97" s="311"/>
      <c r="VDR97" s="311"/>
      <c r="VDS97" s="311"/>
      <c r="VDT97" s="311"/>
      <c r="VDU97" s="311"/>
      <c r="VDV97" s="311"/>
      <c r="VDW97" s="311"/>
      <c r="VDX97" s="311"/>
      <c r="VDY97" s="311"/>
      <c r="VDZ97" s="311"/>
      <c r="VEA97" s="311"/>
      <c r="VEB97" s="311"/>
      <c r="VEC97" s="311"/>
      <c r="VED97" s="311"/>
      <c r="VEE97" s="311"/>
      <c r="VEF97" s="311"/>
      <c r="VEG97" s="311"/>
      <c r="VEH97" s="311"/>
      <c r="VEI97" s="311"/>
      <c r="VEJ97" s="311"/>
      <c r="VEK97" s="311"/>
      <c r="VEL97" s="311"/>
      <c r="VEM97" s="311"/>
      <c r="VEN97" s="311"/>
      <c r="VEO97" s="311"/>
      <c r="VEP97" s="311"/>
      <c r="VEQ97" s="311"/>
      <c r="VER97" s="311"/>
      <c r="VES97" s="311"/>
      <c r="VET97" s="311"/>
      <c r="VEU97" s="311"/>
      <c r="VEV97" s="311"/>
      <c r="VEW97" s="311"/>
      <c r="VEX97" s="311"/>
      <c r="VEY97" s="311"/>
      <c r="VEZ97" s="311"/>
      <c r="VFA97" s="311"/>
      <c r="VFB97" s="311"/>
      <c r="VFC97" s="311"/>
      <c r="VFD97" s="311"/>
      <c r="VFE97" s="311"/>
      <c r="VFF97" s="311"/>
      <c r="VFG97" s="311"/>
      <c r="VFH97" s="311"/>
      <c r="VFI97" s="311"/>
      <c r="VFJ97" s="311"/>
      <c r="VFK97" s="311"/>
      <c r="VFL97" s="311"/>
      <c r="VFM97" s="311"/>
      <c r="VFN97" s="311"/>
      <c r="VFO97" s="311"/>
      <c r="VFP97" s="311"/>
      <c r="VFQ97" s="311"/>
      <c r="VFR97" s="311"/>
      <c r="VFS97" s="311"/>
      <c r="VFT97" s="311"/>
      <c r="VFU97" s="311"/>
      <c r="VFV97" s="311"/>
      <c r="VFW97" s="311"/>
      <c r="VFX97" s="311"/>
      <c r="VFY97" s="311"/>
      <c r="VFZ97" s="311"/>
      <c r="VGA97" s="311"/>
      <c r="VGB97" s="311"/>
      <c r="VGC97" s="311"/>
      <c r="VGD97" s="311"/>
      <c r="VGE97" s="311"/>
      <c r="VGF97" s="311"/>
      <c r="VGG97" s="311"/>
      <c r="VGH97" s="311"/>
      <c r="VGI97" s="311"/>
      <c r="VGJ97" s="311"/>
      <c r="VGK97" s="311"/>
      <c r="VGL97" s="311"/>
      <c r="VGM97" s="311"/>
      <c r="VGN97" s="311"/>
      <c r="VGO97" s="311"/>
      <c r="VGP97" s="311"/>
      <c r="VGQ97" s="311"/>
      <c r="VGR97" s="311"/>
      <c r="VGS97" s="311"/>
      <c r="VGT97" s="311"/>
      <c r="VGU97" s="311"/>
      <c r="VGV97" s="311"/>
      <c r="VGW97" s="311"/>
      <c r="VGX97" s="311"/>
      <c r="VGY97" s="311"/>
      <c r="VGZ97" s="311"/>
      <c r="VHA97" s="311"/>
      <c r="VHB97" s="311"/>
      <c r="VHC97" s="311"/>
      <c r="VHD97" s="311"/>
      <c r="VHE97" s="311"/>
      <c r="VHF97" s="311"/>
      <c r="VHG97" s="311"/>
      <c r="VHH97" s="311"/>
      <c r="VHI97" s="311"/>
      <c r="VHJ97" s="311"/>
      <c r="VHK97" s="311"/>
      <c r="VHL97" s="311"/>
      <c r="VHM97" s="311"/>
      <c r="VHN97" s="311"/>
      <c r="VHO97" s="311"/>
      <c r="VHP97" s="311"/>
      <c r="VHQ97" s="311"/>
      <c r="VHR97" s="311"/>
      <c r="VHS97" s="311"/>
      <c r="VHT97" s="311"/>
      <c r="VHU97" s="311"/>
      <c r="VHV97" s="311"/>
      <c r="VHW97" s="311"/>
      <c r="VHX97" s="311"/>
      <c r="VHY97" s="311"/>
      <c r="VHZ97" s="311"/>
      <c r="VIA97" s="311"/>
      <c r="VIB97" s="311"/>
      <c r="VIC97" s="311"/>
      <c r="VID97" s="311"/>
      <c r="VIE97" s="311"/>
      <c r="VIF97" s="311"/>
      <c r="VIG97" s="311"/>
      <c r="VIH97" s="311"/>
      <c r="VII97" s="311"/>
      <c r="VIJ97" s="311"/>
      <c r="VIK97" s="311"/>
      <c r="VIL97" s="311"/>
      <c r="VIM97" s="311"/>
      <c r="VIN97" s="311"/>
      <c r="VIO97" s="311"/>
      <c r="VIP97" s="311"/>
      <c r="VIQ97" s="311"/>
      <c r="VIR97" s="311"/>
      <c r="VIS97" s="311"/>
      <c r="VIT97" s="311"/>
      <c r="VIU97" s="311"/>
      <c r="VIV97" s="311"/>
      <c r="VIW97" s="311"/>
      <c r="VIX97" s="311"/>
      <c r="VIY97" s="311"/>
      <c r="VIZ97" s="311"/>
      <c r="VJA97" s="311"/>
      <c r="VJB97" s="311"/>
      <c r="VJC97" s="311"/>
      <c r="VJD97" s="311"/>
      <c r="VJE97" s="311"/>
      <c r="VJF97" s="311"/>
      <c r="VJG97" s="311"/>
      <c r="VJH97" s="311"/>
      <c r="VJI97" s="311"/>
      <c r="VJJ97" s="311"/>
      <c r="VJK97" s="311"/>
      <c r="VJL97" s="311"/>
      <c r="VJM97" s="311"/>
      <c r="VJN97" s="311"/>
      <c r="VJO97" s="311"/>
      <c r="VJP97" s="311"/>
      <c r="VJQ97" s="311"/>
      <c r="VJR97" s="311"/>
      <c r="VJS97" s="311"/>
      <c r="VJT97" s="311"/>
      <c r="VJU97" s="311"/>
      <c r="VJV97" s="311"/>
      <c r="VJW97" s="311"/>
      <c r="VJX97" s="311"/>
      <c r="VJY97" s="311"/>
      <c r="VJZ97" s="311"/>
      <c r="VKA97" s="311"/>
      <c r="VKB97" s="311"/>
      <c r="VKC97" s="311"/>
      <c r="VKD97" s="311"/>
      <c r="VKE97" s="311"/>
      <c r="VKF97" s="311"/>
      <c r="VKG97" s="311"/>
      <c r="VKH97" s="311"/>
      <c r="VKI97" s="311"/>
      <c r="VKJ97" s="311"/>
      <c r="VKK97" s="311"/>
      <c r="VKL97" s="311"/>
      <c r="VKM97" s="311"/>
      <c r="VKN97" s="311"/>
      <c r="VKO97" s="311"/>
      <c r="VKP97" s="311"/>
      <c r="VKQ97" s="311"/>
      <c r="VKR97" s="311"/>
      <c r="VKS97" s="311"/>
      <c r="VKT97" s="311"/>
      <c r="VKU97" s="311"/>
      <c r="VKV97" s="311"/>
      <c r="VKW97" s="311"/>
      <c r="VKX97" s="311"/>
      <c r="VKY97" s="311"/>
      <c r="VKZ97" s="311"/>
      <c r="VLA97" s="311"/>
      <c r="VLB97" s="311"/>
      <c r="VLC97" s="311"/>
      <c r="VLD97" s="311"/>
      <c r="VLE97" s="311"/>
      <c r="VLF97" s="311"/>
      <c r="VLG97" s="311"/>
      <c r="VLH97" s="311"/>
      <c r="VLI97" s="311"/>
      <c r="VLJ97" s="311"/>
      <c r="VLK97" s="311"/>
      <c r="VLL97" s="311"/>
      <c r="VLM97" s="311"/>
      <c r="VLN97" s="311"/>
      <c r="VLO97" s="311"/>
      <c r="VLP97" s="311"/>
      <c r="VLQ97" s="311"/>
      <c r="VLR97" s="311"/>
      <c r="VLS97" s="311"/>
      <c r="VLT97" s="311"/>
      <c r="VLU97" s="311"/>
      <c r="VLV97" s="311"/>
      <c r="VLW97" s="311"/>
      <c r="VLX97" s="311"/>
      <c r="VLY97" s="311"/>
      <c r="VLZ97" s="311"/>
      <c r="VMA97" s="311"/>
      <c r="VMB97" s="311"/>
      <c r="VMC97" s="311"/>
      <c r="VMD97" s="311"/>
      <c r="VME97" s="311"/>
      <c r="VMF97" s="311"/>
      <c r="VMG97" s="311"/>
      <c r="VMH97" s="311"/>
      <c r="VMI97" s="311"/>
      <c r="VMJ97" s="311"/>
      <c r="VMK97" s="311"/>
      <c r="VML97" s="311"/>
      <c r="VMM97" s="311"/>
      <c r="VMN97" s="311"/>
      <c r="VMO97" s="311"/>
      <c r="VMP97" s="311"/>
      <c r="VMQ97" s="311"/>
      <c r="VMR97" s="311"/>
      <c r="VMS97" s="311"/>
      <c r="VMT97" s="311"/>
      <c r="VMU97" s="311"/>
      <c r="VMV97" s="311"/>
      <c r="VMW97" s="311"/>
      <c r="VMX97" s="311"/>
      <c r="VMY97" s="311"/>
      <c r="VMZ97" s="311"/>
      <c r="VNA97" s="311"/>
      <c r="VNB97" s="311"/>
      <c r="VNC97" s="311"/>
      <c r="VND97" s="311"/>
      <c r="VNE97" s="311"/>
      <c r="VNF97" s="311"/>
      <c r="VNG97" s="311"/>
      <c r="VNH97" s="311"/>
      <c r="VNI97" s="311"/>
      <c r="VNJ97" s="311"/>
      <c r="VNK97" s="311"/>
      <c r="VNL97" s="311"/>
      <c r="VNM97" s="311"/>
      <c r="VNN97" s="311"/>
      <c r="VNO97" s="311"/>
      <c r="VNP97" s="311"/>
      <c r="VNQ97" s="311"/>
      <c r="VNR97" s="311"/>
      <c r="VNS97" s="311"/>
      <c r="VNT97" s="311"/>
      <c r="VNU97" s="311"/>
      <c r="VNV97" s="311"/>
      <c r="VNW97" s="311"/>
      <c r="VNX97" s="311"/>
      <c r="VNY97" s="311"/>
      <c r="VNZ97" s="311"/>
      <c r="VOA97" s="311"/>
      <c r="VOB97" s="311"/>
      <c r="VOC97" s="311"/>
      <c r="VOD97" s="311"/>
      <c r="VOE97" s="311"/>
      <c r="VOF97" s="311"/>
      <c r="VOG97" s="311"/>
      <c r="VOH97" s="311"/>
      <c r="VOI97" s="311"/>
      <c r="VOJ97" s="311"/>
      <c r="VOK97" s="311"/>
      <c r="VOL97" s="311"/>
      <c r="VOM97" s="311"/>
      <c r="VON97" s="311"/>
      <c r="VOO97" s="311"/>
      <c r="VOP97" s="311"/>
      <c r="VOQ97" s="311"/>
      <c r="VOR97" s="311"/>
      <c r="VOS97" s="311"/>
      <c r="VOT97" s="311"/>
      <c r="VOU97" s="311"/>
      <c r="VOV97" s="311"/>
      <c r="VOW97" s="311"/>
      <c r="VOX97" s="311"/>
      <c r="VOY97" s="311"/>
      <c r="VOZ97" s="311"/>
      <c r="VPA97" s="311"/>
      <c r="VPB97" s="311"/>
      <c r="VPC97" s="311"/>
      <c r="VPD97" s="311"/>
      <c r="VPE97" s="311"/>
      <c r="VPF97" s="311"/>
      <c r="VPG97" s="311"/>
      <c r="VPH97" s="311"/>
      <c r="VPI97" s="311"/>
      <c r="VPJ97" s="311"/>
      <c r="VPK97" s="311"/>
      <c r="VPL97" s="311"/>
      <c r="VPM97" s="311"/>
      <c r="VPN97" s="311"/>
      <c r="VPO97" s="311"/>
      <c r="VPP97" s="311"/>
      <c r="VPQ97" s="311"/>
      <c r="VPR97" s="311"/>
      <c r="VPS97" s="311"/>
      <c r="VPT97" s="311"/>
      <c r="VPU97" s="311"/>
      <c r="VPV97" s="311"/>
      <c r="VPW97" s="311"/>
      <c r="VPX97" s="311"/>
      <c r="VPY97" s="311"/>
      <c r="VPZ97" s="311"/>
      <c r="VQA97" s="311"/>
      <c r="VQB97" s="311"/>
      <c r="VQC97" s="311"/>
      <c r="VQD97" s="311"/>
      <c r="VQE97" s="311"/>
      <c r="VQF97" s="311"/>
      <c r="VQG97" s="311"/>
      <c r="VQH97" s="311"/>
      <c r="VQI97" s="311"/>
      <c r="VQJ97" s="311"/>
      <c r="VQK97" s="311"/>
      <c r="VQL97" s="311"/>
      <c r="VQM97" s="311"/>
      <c r="VQN97" s="311"/>
      <c r="VQO97" s="311"/>
      <c r="VQP97" s="311"/>
      <c r="VQQ97" s="311"/>
      <c r="VQR97" s="311"/>
      <c r="VQS97" s="311"/>
      <c r="VQT97" s="311"/>
      <c r="VQU97" s="311"/>
      <c r="VQV97" s="311"/>
      <c r="VQW97" s="311"/>
      <c r="VQX97" s="311"/>
      <c r="VQY97" s="311"/>
      <c r="VQZ97" s="311"/>
      <c r="VRA97" s="311"/>
      <c r="VRB97" s="311"/>
      <c r="VRC97" s="311"/>
      <c r="VRD97" s="311"/>
      <c r="VRE97" s="311"/>
      <c r="VRF97" s="311"/>
      <c r="VRG97" s="311"/>
      <c r="VRH97" s="311"/>
      <c r="VRI97" s="311"/>
      <c r="VRJ97" s="311"/>
      <c r="VRK97" s="311"/>
      <c r="VRL97" s="311"/>
      <c r="VRM97" s="311"/>
      <c r="VRN97" s="311"/>
      <c r="VRO97" s="311"/>
      <c r="VRP97" s="311"/>
      <c r="VRQ97" s="311"/>
      <c r="VRR97" s="311"/>
      <c r="VRS97" s="311"/>
      <c r="VRT97" s="311"/>
      <c r="VRU97" s="311"/>
      <c r="VRV97" s="311"/>
      <c r="VRW97" s="311"/>
      <c r="VRX97" s="311"/>
      <c r="VRY97" s="311"/>
      <c r="VRZ97" s="311"/>
      <c r="VSA97" s="311"/>
      <c r="VSB97" s="311"/>
      <c r="VSC97" s="311"/>
      <c r="VSD97" s="311"/>
      <c r="VSE97" s="311"/>
      <c r="VSF97" s="311"/>
      <c r="VSG97" s="311"/>
      <c r="VSH97" s="311"/>
      <c r="VSI97" s="311"/>
      <c r="VSJ97" s="311"/>
      <c r="VSK97" s="311"/>
      <c r="VSL97" s="311"/>
      <c r="VSM97" s="311"/>
      <c r="VSN97" s="311"/>
      <c r="VSO97" s="311"/>
      <c r="VSP97" s="311"/>
      <c r="VSQ97" s="311"/>
      <c r="VSR97" s="311"/>
      <c r="VSS97" s="311"/>
      <c r="VST97" s="311"/>
      <c r="VSU97" s="311"/>
      <c r="VSV97" s="311"/>
      <c r="VSW97" s="311"/>
      <c r="VSX97" s="311"/>
      <c r="VSY97" s="311"/>
      <c r="VSZ97" s="311"/>
      <c r="VTA97" s="311"/>
      <c r="VTB97" s="311"/>
      <c r="VTC97" s="311"/>
      <c r="VTD97" s="311"/>
      <c r="VTE97" s="311"/>
      <c r="VTF97" s="311"/>
      <c r="VTG97" s="311"/>
      <c r="VTH97" s="311"/>
      <c r="VTI97" s="311"/>
      <c r="VTJ97" s="311"/>
      <c r="VTK97" s="311"/>
      <c r="VTL97" s="311"/>
      <c r="VTM97" s="311"/>
      <c r="VTN97" s="311"/>
      <c r="VTO97" s="311"/>
      <c r="VTP97" s="311"/>
      <c r="VTQ97" s="311"/>
      <c r="VTR97" s="311"/>
      <c r="VTS97" s="311"/>
      <c r="VTT97" s="311"/>
      <c r="VTU97" s="311"/>
      <c r="VTV97" s="311"/>
      <c r="VTW97" s="311"/>
      <c r="VTX97" s="311"/>
      <c r="VTY97" s="311"/>
      <c r="VTZ97" s="311"/>
      <c r="VUA97" s="311"/>
      <c r="VUB97" s="311"/>
      <c r="VUC97" s="311"/>
      <c r="VUD97" s="311"/>
      <c r="VUE97" s="311"/>
      <c r="VUF97" s="311"/>
      <c r="VUG97" s="311"/>
      <c r="VUH97" s="311"/>
      <c r="VUI97" s="311"/>
      <c r="VUJ97" s="311"/>
      <c r="VUK97" s="311"/>
      <c r="VUL97" s="311"/>
      <c r="VUM97" s="311"/>
      <c r="VUN97" s="311"/>
      <c r="VUO97" s="311"/>
      <c r="VUP97" s="311"/>
      <c r="VUQ97" s="311"/>
      <c r="VUR97" s="311"/>
      <c r="VUS97" s="311"/>
      <c r="VUT97" s="311"/>
      <c r="VUU97" s="311"/>
      <c r="VUV97" s="311"/>
      <c r="VUW97" s="311"/>
      <c r="VUX97" s="311"/>
      <c r="VUY97" s="311"/>
      <c r="VUZ97" s="311"/>
      <c r="VVA97" s="311"/>
      <c r="VVB97" s="311"/>
      <c r="VVC97" s="311"/>
      <c r="VVD97" s="311"/>
      <c r="VVE97" s="311"/>
      <c r="VVF97" s="311"/>
      <c r="VVG97" s="311"/>
      <c r="VVH97" s="311"/>
      <c r="VVI97" s="311"/>
      <c r="VVJ97" s="311"/>
      <c r="VVK97" s="311"/>
      <c r="VVL97" s="311"/>
      <c r="VVM97" s="311"/>
      <c r="VVN97" s="311"/>
      <c r="VVO97" s="311"/>
      <c r="VVP97" s="311"/>
      <c r="VVQ97" s="311"/>
      <c r="VVR97" s="311"/>
      <c r="VVS97" s="311"/>
      <c r="VVT97" s="311"/>
      <c r="VVU97" s="311"/>
      <c r="VVV97" s="311"/>
      <c r="VVW97" s="311"/>
      <c r="VVX97" s="311"/>
      <c r="VVY97" s="311"/>
      <c r="VVZ97" s="311"/>
      <c r="VWA97" s="311"/>
      <c r="VWB97" s="311"/>
      <c r="VWC97" s="311"/>
      <c r="VWD97" s="311"/>
      <c r="VWE97" s="311"/>
      <c r="VWF97" s="311"/>
      <c r="VWG97" s="311"/>
      <c r="VWH97" s="311"/>
      <c r="VWI97" s="311"/>
      <c r="VWJ97" s="311"/>
      <c r="VWK97" s="311"/>
      <c r="VWL97" s="311"/>
      <c r="VWM97" s="311"/>
      <c r="VWN97" s="311"/>
      <c r="VWO97" s="311"/>
      <c r="VWP97" s="311"/>
      <c r="VWQ97" s="311"/>
      <c r="VWR97" s="311"/>
      <c r="VWS97" s="311"/>
      <c r="VWT97" s="311"/>
      <c r="VWU97" s="311"/>
      <c r="VWV97" s="311"/>
      <c r="VWW97" s="311"/>
      <c r="VWX97" s="311"/>
      <c r="VWY97" s="311"/>
      <c r="VWZ97" s="311"/>
      <c r="VXA97" s="311"/>
      <c r="VXB97" s="311"/>
      <c r="VXC97" s="311"/>
      <c r="VXD97" s="311"/>
      <c r="VXE97" s="311"/>
      <c r="VXF97" s="311"/>
      <c r="VXG97" s="311"/>
      <c r="VXH97" s="311"/>
      <c r="VXI97" s="311"/>
      <c r="VXJ97" s="311"/>
      <c r="VXK97" s="311"/>
      <c r="VXL97" s="311"/>
      <c r="VXM97" s="311"/>
      <c r="VXN97" s="311"/>
      <c r="VXO97" s="311"/>
      <c r="VXP97" s="311"/>
      <c r="VXQ97" s="311"/>
      <c r="VXR97" s="311"/>
      <c r="VXS97" s="311"/>
      <c r="VXT97" s="311"/>
      <c r="VXU97" s="311"/>
      <c r="VXV97" s="311"/>
      <c r="VXW97" s="311"/>
      <c r="VXX97" s="311"/>
      <c r="VXY97" s="311"/>
      <c r="VXZ97" s="311"/>
      <c r="VYA97" s="311"/>
      <c r="VYB97" s="311"/>
      <c r="VYC97" s="311"/>
      <c r="VYD97" s="311"/>
      <c r="VYE97" s="311"/>
      <c r="VYF97" s="311"/>
      <c r="VYG97" s="311"/>
      <c r="VYH97" s="311"/>
      <c r="VYI97" s="311"/>
      <c r="VYJ97" s="311"/>
      <c r="VYK97" s="311"/>
      <c r="VYL97" s="311"/>
      <c r="VYM97" s="311"/>
      <c r="VYN97" s="311"/>
      <c r="VYO97" s="311"/>
      <c r="VYP97" s="311"/>
      <c r="VYQ97" s="311"/>
      <c r="VYR97" s="311"/>
      <c r="VYS97" s="311"/>
      <c r="VYT97" s="311"/>
      <c r="VYU97" s="311"/>
      <c r="VYV97" s="311"/>
      <c r="VYW97" s="311"/>
      <c r="VYX97" s="311"/>
      <c r="VYY97" s="311"/>
      <c r="VYZ97" s="311"/>
      <c r="VZA97" s="311"/>
      <c r="VZB97" s="311"/>
      <c r="VZC97" s="311"/>
      <c r="VZD97" s="311"/>
      <c r="VZE97" s="311"/>
      <c r="VZF97" s="311"/>
      <c r="VZG97" s="311"/>
      <c r="VZH97" s="311"/>
      <c r="VZI97" s="311"/>
      <c r="VZJ97" s="311"/>
      <c r="VZK97" s="311"/>
      <c r="VZL97" s="311"/>
      <c r="VZM97" s="311"/>
      <c r="VZN97" s="311"/>
      <c r="VZO97" s="311"/>
      <c r="VZP97" s="311"/>
      <c r="VZQ97" s="311"/>
      <c r="VZR97" s="311"/>
      <c r="VZS97" s="311"/>
      <c r="VZT97" s="311"/>
      <c r="VZU97" s="311"/>
      <c r="VZV97" s="311"/>
      <c r="VZW97" s="311"/>
      <c r="VZX97" s="311"/>
      <c r="VZY97" s="311"/>
      <c r="VZZ97" s="311"/>
      <c r="WAA97" s="311"/>
      <c r="WAB97" s="311"/>
      <c r="WAC97" s="311"/>
      <c r="WAD97" s="311"/>
      <c r="WAE97" s="311"/>
      <c r="WAF97" s="311"/>
      <c r="WAG97" s="311"/>
      <c r="WAH97" s="311"/>
      <c r="WAI97" s="311"/>
      <c r="WAJ97" s="311"/>
      <c r="WAK97" s="311"/>
      <c r="WAL97" s="311"/>
      <c r="WAM97" s="311"/>
      <c r="WAN97" s="311"/>
      <c r="WAO97" s="311"/>
      <c r="WAP97" s="311"/>
      <c r="WAQ97" s="311"/>
      <c r="WAR97" s="311"/>
      <c r="WAS97" s="311"/>
      <c r="WAT97" s="311"/>
      <c r="WAU97" s="311"/>
      <c r="WAV97" s="311"/>
      <c r="WAW97" s="311"/>
      <c r="WAX97" s="311"/>
      <c r="WAY97" s="311"/>
      <c r="WAZ97" s="311"/>
      <c r="WBA97" s="311"/>
      <c r="WBB97" s="311"/>
      <c r="WBC97" s="311"/>
      <c r="WBD97" s="311"/>
      <c r="WBE97" s="311"/>
      <c r="WBF97" s="311"/>
      <c r="WBG97" s="311"/>
      <c r="WBH97" s="311"/>
      <c r="WBI97" s="311"/>
      <c r="WBJ97" s="311"/>
      <c r="WBK97" s="311"/>
      <c r="WBL97" s="311"/>
      <c r="WBM97" s="311"/>
      <c r="WBN97" s="311"/>
      <c r="WBO97" s="311"/>
      <c r="WBP97" s="311"/>
      <c r="WBQ97" s="311"/>
      <c r="WBR97" s="311"/>
      <c r="WBS97" s="311"/>
      <c r="WBT97" s="311"/>
      <c r="WBU97" s="311"/>
      <c r="WBV97" s="311"/>
      <c r="WBW97" s="311"/>
      <c r="WBX97" s="311"/>
      <c r="WBY97" s="311"/>
      <c r="WBZ97" s="311"/>
      <c r="WCA97" s="311"/>
      <c r="WCB97" s="311"/>
      <c r="WCC97" s="311"/>
      <c r="WCD97" s="311"/>
      <c r="WCE97" s="311"/>
      <c r="WCF97" s="311"/>
      <c r="WCG97" s="311"/>
      <c r="WCH97" s="311"/>
      <c r="WCI97" s="311"/>
      <c r="WCJ97" s="311"/>
      <c r="WCK97" s="311"/>
      <c r="WCL97" s="311"/>
      <c r="WCM97" s="311"/>
      <c r="WCN97" s="311"/>
      <c r="WCO97" s="311"/>
      <c r="WCP97" s="311"/>
      <c r="WCQ97" s="311"/>
      <c r="WCR97" s="311"/>
      <c r="WCS97" s="311"/>
      <c r="WCT97" s="311"/>
      <c r="WCU97" s="311"/>
      <c r="WCV97" s="311"/>
      <c r="WCW97" s="311"/>
      <c r="WCX97" s="311"/>
      <c r="WCY97" s="311"/>
      <c r="WCZ97" s="311"/>
      <c r="WDA97" s="311"/>
      <c r="WDB97" s="311"/>
      <c r="WDC97" s="311"/>
      <c r="WDD97" s="311"/>
      <c r="WDE97" s="311"/>
      <c r="WDF97" s="311"/>
      <c r="WDG97" s="311"/>
      <c r="WDH97" s="311"/>
      <c r="WDI97" s="311"/>
      <c r="WDJ97" s="311"/>
      <c r="WDK97" s="311"/>
      <c r="WDL97" s="311"/>
      <c r="WDM97" s="311"/>
      <c r="WDN97" s="311"/>
      <c r="WDO97" s="311"/>
      <c r="WDP97" s="311"/>
      <c r="WDQ97" s="311"/>
      <c r="WDR97" s="311"/>
      <c r="WDS97" s="311"/>
      <c r="WDT97" s="311"/>
      <c r="WDU97" s="311"/>
      <c r="WDV97" s="311"/>
      <c r="WDW97" s="311"/>
      <c r="WDX97" s="311"/>
      <c r="WDY97" s="311"/>
      <c r="WDZ97" s="311"/>
      <c r="WEA97" s="311"/>
      <c r="WEB97" s="311"/>
      <c r="WEC97" s="311"/>
      <c r="WED97" s="311"/>
      <c r="WEE97" s="311"/>
      <c r="WEF97" s="311"/>
      <c r="WEG97" s="311"/>
      <c r="WEH97" s="311"/>
      <c r="WEI97" s="311"/>
      <c r="WEJ97" s="311"/>
      <c r="WEK97" s="311"/>
      <c r="WEL97" s="311"/>
      <c r="WEM97" s="311"/>
      <c r="WEN97" s="311"/>
      <c r="WEO97" s="311"/>
      <c r="WEP97" s="311"/>
      <c r="WEQ97" s="311"/>
      <c r="WER97" s="311"/>
      <c r="WES97" s="311"/>
      <c r="WET97" s="311"/>
      <c r="WEU97" s="311"/>
      <c r="WEV97" s="311"/>
      <c r="WEW97" s="311"/>
      <c r="WEX97" s="311"/>
      <c r="WEY97" s="311"/>
      <c r="WEZ97" s="311"/>
      <c r="WFA97" s="311"/>
      <c r="WFB97" s="311"/>
      <c r="WFC97" s="311"/>
      <c r="WFD97" s="311"/>
      <c r="WFE97" s="311"/>
      <c r="WFF97" s="311"/>
      <c r="WFG97" s="311"/>
      <c r="WFH97" s="311"/>
      <c r="WFI97" s="311"/>
      <c r="WFJ97" s="311"/>
      <c r="WFK97" s="311"/>
      <c r="WFL97" s="311"/>
      <c r="WFM97" s="311"/>
      <c r="WFN97" s="311"/>
      <c r="WFO97" s="311"/>
      <c r="WFP97" s="311"/>
      <c r="WFQ97" s="311"/>
      <c r="WFR97" s="311"/>
      <c r="WFS97" s="311"/>
      <c r="WFT97" s="311"/>
      <c r="WFU97" s="311"/>
      <c r="WFV97" s="311"/>
      <c r="WFW97" s="311"/>
      <c r="WFX97" s="311"/>
      <c r="WFY97" s="311"/>
      <c r="WFZ97" s="311"/>
      <c r="WGA97" s="311"/>
      <c r="WGB97" s="311"/>
      <c r="WGC97" s="311"/>
      <c r="WGD97" s="311"/>
      <c r="WGE97" s="311"/>
      <c r="WGF97" s="311"/>
      <c r="WGG97" s="311"/>
      <c r="WGH97" s="311"/>
      <c r="WGI97" s="311"/>
      <c r="WGJ97" s="311"/>
      <c r="WGK97" s="311"/>
      <c r="WGL97" s="311"/>
      <c r="WGM97" s="311"/>
      <c r="WGN97" s="311"/>
      <c r="WGO97" s="311"/>
      <c r="WGP97" s="311"/>
      <c r="WGQ97" s="311"/>
      <c r="WGR97" s="311"/>
      <c r="WGS97" s="311"/>
      <c r="WGT97" s="311"/>
      <c r="WGU97" s="311"/>
      <c r="WGV97" s="311"/>
      <c r="WGW97" s="311"/>
      <c r="WGX97" s="311"/>
      <c r="WGY97" s="311"/>
      <c r="WGZ97" s="311"/>
      <c r="WHA97" s="311"/>
      <c r="WHB97" s="311"/>
      <c r="WHC97" s="311"/>
      <c r="WHD97" s="311"/>
      <c r="WHE97" s="311"/>
      <c r="WHF97" s="311"/>
      <c r="WHG97" s="311"/>
      <c r="WHH97" s="311"/>
      <c r="WHI97" s="311"/>
      <c r="WHJ97" s="311"/>
      <c r="WHK97" s="311"/>
      <c r="WHL97" s="311"/>
      <c r="WHM97" s="311"/>
      <c r="WHN97" s="311"/>
      <c r="WHO97" s="311"/>
      <c r="WHP97" s="311"/>
      <c r="WHQ97" s="311"/>
      <c r="WHR97" s="311"/>
      <c r="WHS97" s="311"/>
      <c r="WHT97" s="311"/>
      <c r="WHU97" s="311"/>
      <c r="WHV97" s="311"/>
      <c r="WHW97" s="311"/>
      <c r="WHX97" s="311"/>
      <c r="WHY97" s="311"/>
      <c r="WHZ97" s="311"/>
      <c r="WIA97" s="311"/>
      <c r="WIB97" s="311"/>
      <c r="WIC97" s="311"/>
      <c r="WID97" s="311"/>
      <c r="WIE97" s="311"/>
      <c r="WIF97" s="311"/>
      <c r="WIG97" s="311"/>
      <c r="WIH97" s="311"/>
      <c r="WII97" s="311"/>
      <c r="WIJ97" s="311"/>
      <c r="WIK97" s="311"/>
      <c r="WIL97" s="311"/>
      <c r="WIM97" s="311"/>
      <c r="WIN97" s="311"/>
      <c r="WIO97" s="311"/>
      <c r="WIP97" s="311"/>
      <c r="WIQ97" s="311"/>
      <c r="WIR97" s="311"/>
      <c r="WIS97" s="311"/>
      <c r="WIT97" s="311"/>
      <c r="WIU97" s="311"/>
      <c r="WIV97" s="311"/>
      <c r="WIW97" s="311"/>
      <c r="WIX97" s="311"/>
      <c r="WIY97" s="311"/>
      <c r="WIZ97" s="311"/>
      <c r="WJA97" s="311"/>
      <c r="WJB97" s="311"/>
      <c r="WJC97" s="311"/>
      <c r="WJD97" s="311"/>
      <c r="WJE97" s="311"/>
      <c r="WJF97" s="311"/>
      <c r="WJG97" s="311"/>
      <c r="WJH97" s="311"/>
      <c r="WJI97" s="311"/>
      <c r="WJJ97" s="311"/>
      <c r="WJK97" s="311"/>
      <c r="WJL97" s="311"/>
      <c r="WJM97" s="311"/>
      <c r="WJN97" s="311"/>
      <c r="WJO97" s="311"/>
      <c r="WJP97" s="311"/>
      <c r="WJQ97" s="311"/>
      <c r="WJR97" s="311"/>
      <c r="WJS97" s="311"/>
      <c r="WJT97" s="311"/>
      <c r="WJU97" s="311"/>
      <c r="WJV97" s="311"/>
      <c r="WJW97" s="311"/>
      <c r="WJX97" s="311"/>
      <c r="WJY97" s="311"/>
      <c r="WJZ97" s="311"/>
      <c r="WKA97" s="311"/>
      <c r="WKB97" s="311"/>
      <c r="WKC97" s="311"/>
      <c r="WKD97" s="311"/>
      <c r="WKE97" s="311"/>
      <c r="WKF97" s="311"/>
      <c r="WKG97" s="311"/>
      <c r="WKH97" s="311"/>
      <c r="WKI97" s="311"/>
      <c r="WKJ97" s="311"/>
      <c r="WKK97" s="311"/>
      <c r="WKL97" s="311"/>
      <c r="WKM97" s="311"/>
      <c r="WKN97" s="311"/>
      <c r="WKO97" s="311"/>
      <c r="WKP97" s="311"/>
      <c r="WKQ97" s="311"/>
      <c r="WKR97" s="311"/>
      <c r="WKS97" s="311"/>
      <c r="WKT97" s="311"/>
      <c r="WKU97" s="311"/>
      <c r="WKV97" s="311"/>
      <c r="WKW97" s="311"/>
      <c r="WKX97" s="311"/>
      <c r="WKY97" s="311"/>
      <c r="WKZ97" s="311"/>
      <c r="WLA97" s="311"/>
      <c r="WLB97" s="311"/>
      <c r="WLC97" s="311"/>
      <c r="WLD97" s="311"/>
      <c r="WLE97" s="311"/>
      <c r="WLF97" s="311"/>
      <c r="WLG97" s="311"/>
      <c r="WLH97" s="311"/>
      <c r="WLI97" s="311"/>
      <c r="WLJ97" s="311"/>
      <c r="WLK97" s="311"/>
      <c r="WLL97" s="311"/>
      <c r="WLM97" s="311"/>
      <c r="WLN97" s="311"/>
      <c r="WLO97" s="311"/>
      <c r="WLP97" s="311"/>
      <c r="WLQ97" s="311"/>
      <c r="WLR97" s="311"/>
      <c r="WLS97" s="311"/>
      <c r="WLT97" s="311"/>
      <c r="WLU97" s="311"/>
      <c r="WLV97" s="311"/>
      <c r="WLW97" s="311"/>
      <c r="WLX97" s="311"/>
      <c r="WLY97" s="311"/>
      <c r="WLZ97" s="311"/>
      <c r="WMA97" s="311"/>
      <c r="WMB97" s="311"/>
      <c r="WMC97" s="311"/>
      <c r="WMD97" s="311"/>
      <c r="WME97" s="311"/>
      <c r="WMF97" s="311"/>
      <c r="WMG97" s="311"/>
      <c r="WMH97" s="311"/>
      <c r="WMI97" s="311"/>
      <c r="WMJ97" s="311"/>
      <c r="WMK97" s="311"/>
      <c r="WML97" s="311"/>
      <c r="WMM97" s="311"/>
      <c r="WMN97" s="311"/>
      <c r="WMO97" s="311"/>
      <c r="WMP97" s="311"/>
      <c r="WMQ97" s="311"/>
      <c r="WMR97" s="311"/>
      <c r="WMS97" s="311"/>
      <c r="WMT97" s="311"/>
      <c r="WMU97" s="311"/>
      <c r="WMV97" s="311"/>
      <c r="WMW97" s="311"/>
      <c r="WMX97" s="311"/>
      <c r="WMY97" s="311"/>
      <c r="WMZ97" s="311"/>
      <c r="WNA97" s="311"/>
      <c r="WNB97" s="311"/>
      <c r="WNC97" s="311"/>
      <c r="WND97" s="311"/>
      <c r="WNE97" s="311"/>
      <c r="WNF97" s="311"/>
      <c r="WNG97" s="311"/>
      <c r="WNH97" s="311"/>
      <c r="WNI97" s="311"/>
      <c r="WNJ97" s="311"/>
      <c r="WNK97" s="311"/>
      <c r="WNL97" s="311"/>
      <c r="WNM97" s="311"/>
      <c r="WNN97" s="311"/>
      <c r="WNO97" s="311"/>
      <c r="WNP97" s="311"/>
      <c r="WNQ97" s="311"/>
      <c r="WNR97" s="311"/>
      <c r="WNS97" s="311"/>
      <c r="WNT97" s="311"/>
      <c r="WNU97" s="311"/>
      <c r="WNV97" s="311"/>
      <c r="WNW97" s="311"/>
      <c r="WNX97" s="311"/>
      <c r="WNY97" s="311"/>
      <c r="WNZ97" s="311"/>
      <c r="WOA97" s="311"/>
      <c r="WOB97" s="311"/>
      <c r="WOC97" s="311"/>
      <c r="WOD97" s="311"/>
      <c r="WOE97" s="311"/>
      <c r="WOF97" s="311"/>
      <c r="WOG97" s="311"/>
      <c r="WOH97" s="311"/>
      <c r="WOI97" s="311"/>
      <c r="WOJ97" s="311"/>
      <c r="WOK97" s="311"/>
      <c r="WOL97" s="311"/>
      <c r="WOM97" s="311"/>
      <c r="WON97" s="311"/>
      <c r="WOO97" s="311"/>
      <c r="WOP97" s="311"/>
      <c r="WOQ97" s="311"/>
      <c r="WOR97" s="311"/>
      <c r="WOS97" s="311"/>
      <c r="WOT97" s="311"/>
      <c r="WOU97" s="311"/>
      <c r="WOV97" s="311"/>
      <c r="WOW97" s="311"/>
      <c r="WOX97" s="311"/>
      <c r="WOY97" s="311"/>
      <c r="WOZ97" s="311"/>
      <c r="WPA97" s="311"/>
      <c r="WPB97" s="311"/>
      <c r="WPC97" s="311"/>
      <c r="WPD97" s="311"/>
      <c r="WPE97" s="311"/>
      <c r="WPF97" s="311"/>
      <c r="WPG97" s="311"/>
      <c r="WPH97" s="311"/>
      <c r="WPI97" s="311"/>
      <c r="WPJ97" s="311"/>
      <c r="WPK97" s="311"/>
      <c r="WPL97" s="311"/>
      <c r="WPM97" s="311"/>
      <c r="WPN97" s="311"/>
      <c r="WPO97" s="311"/>
      <c r="WPP97" s="311"/>
      <c r="WPQ97" s="311"/>
      <c r="WPR97" s="311"/>
      <c r="WPS97" s="311"/>
      <c r="WPT97" s="311"/>
      <c r="WPU97" s="311"/>
      <c r="WPV97" s="311"/>
      <c r="WPW97" s="311"/>
      <c r="WPX97" s="311"/>
      <c r="WPY97" s="311"/>
      <c r="WPZ97" s="311"/>
      <c r="WQA97" s="311"/>
      <c r="WQB97" s="311"/>
      <c r="WQC97" s="311"/>
      <c r="WQD97" s="311"/>
      <c r="WQE97" s="311"/>
      <c r="WQF97" s="311"/>
      <c r="WQG97" s="311"/>
      <c r="WQH97" s="311"/>
      <c r="WQI97" s="311"/>
      <c r="WQJ97" s="311"/>
      <c r="WQK97" s="311"/>
      <c r="WQL97" s="311"/>
      <c r="WQM97" s="311"/>
      <c r="WQN97" s="311"/>
      <c r="WQO97" s="311"/>
      <c r="WQP97" s="311"/>
      <c r="WQQ97" s="311"/>
      <c r="WQR97" s="311"/>
      <c r="WQS97" s="311"/>
      <c r="WQT97" s="311"/>
      <c r="WQU97" s="311"/>
      <c r="WQV97" s="311"/>
      <c r="WQW97" s="311"/>
      <c r="WQX97" s="311"/>
      <c r="WQY97" s="311"/>
      <c r="WQZ97" s="311"/>
      <c r="WRA97" s="311"/>
      <c r="WRB97" s="311"/>
      <c r="WRC97" s="311"/>
      <c r="WRD97" s="311"/>
      <c r="WRE97" s="311"/>
      <c r="WRF97" s="311"/>
      <c r="WRG97" s="311"/>
      <c r="WRH97" s="311"/>
      <c r="WRI97" s="311"/>
      <c r="WRJ97" s="311"/>
      <c r="WRK97" s="311"/>
      <c r="WRL97" s="311"/>
      <c r="WRM97" s="311"/>
      <c r="WRN97" s="311"/>
      <c r="WRO97" s="311"/>
      <c r="WRP97" s="311"/>
      <c r="WRQ97" s="311"/>
      <c r="WRR97" s="311"/>
      <c r="WRS97" s="311"/>
      <c r="WRT97" s="311"/>
      <c r="WRU97" s="311"/>
      <c r="WRV97" s="311"/>
      <c r="WRW97" s="311"/>
      <c r="WRX97" s="311"/>
      <c r="WRY97" s="311"/>
      <c r="WRZ97" s="311"/>
      <c r="WSA97" s="311"/>
      <c r="WSB97" s="311"/>
      <c r="WSC97" s="311"/>
      <c r="WSD97" s="311"/>
      <c r="WSE97" s="311"/>
      <c r="WSF97" s="311"/>
      <c r="WSG97" s="311"/>
      <c r="WSH97" s="311"/>
      <c r="WSI97" s="311"/>
      <c r="WSJ97" s="311"/>
      <c r="WSK97" s="311"/>
      <c r="WSL97" s="311"/>
      <c r="WSM97" s="311"/>
      <c r="WSN97" s="311"/>
      <c r="WSO97" s="311"/>
      <c r="WSP97" s="311"/>
      <c r="WSQ97" s="311"/>
      <c r="WSR97" s="311"/>
      <c r="WSS97" s="311"/>
      <c r="WST97" s="311"/>
      <c r="WSU97" s="311"/>
      <c r="WSV97" s="311"/>
      <c r="WSW97" s="311"/>
      <c r="WSX97" s="311"/>
      <c r="WSY97" s="311"/>
      <c r="WSZ97" s="311"/>
      <c r="WTA97" s="311"/>
      <c r="WTB97" s="311"/>
      <c r="WTC97" s="311"/>
      <c r="WTD97" s="311"/>
      <c r="WTE97" s="311"/>
      <c r="WTF97" s="311"/>
      <c r="WTG97" s="311"/>
      <c r="WTH97" s="311"/>
      <c r="WTI97" s="311"/>
      <c r="WTJ97" s="311"/>
      <c r="WTK97" s="311"/>
      <c r="WTL97" s="311"/>
      <c r="WTM97" s="311"/>
      <c r="WTN97" s="311"/>
      <c r="WTO97" s="311"/>
      <c r="WTP97" s="311"/>
      <c r="WTQ97" s="311"/>
      <c r="WTR97" s="311"/>
      <c r="WTS97" s="311"/>
      <c r="WTT97" s="311"/>
      <c r="WTU97" s="311"/>
      <c r="WTV97" s="311"/>
      <c r="WTW97" s="311"/>
      <c r="WTX97" s="311"/>
      <c r="WTY97" s="311"/>
      <c r="WTZ97" s="311"/>
      <c r="WUA97" s="311"/>
      <c r="WUB97" s="311"/>
      <c r="WUC97" s="311"/>
      <c r="WUD97" s="311"/>
      <c r="WUE97" s="311"/>
      <c r="WUF97" s="311"/>
      <c r="WUG97" s="311"/>
      <c r="WUH97" s="311"/>
      <c r="WUI97" s="311"/>
      <c r="WUJ97" s="311"/>
      <c r="WUK97" s="311"/>
      <c r="WUL97" s="311"/>
      <c r="WUM97" s="311"/>
      <c r="WUN97" s="311"/>
      <c r="WUO97" s="311"/>
      <c r="WUP97" s="311"/>
      <c r="WUQ97" s="311"/>
      <c r="WUR97" s="311"/>
      <c r="WUS97" s="311"/>
      <c r="WUT97" s="311"/>
      <c r="WUU97" s="311"/>
      <c r="WUV97" s="311"/>
      <c r="WUW97" s="311"/>
      <c r="WUX97" s="311"/>
      <c r="WUY97" s="311"/>
      <c r="WUZ97" s="311"/>
      <c r="WVA97" s="311"/>
      <c r="WVB97" s="311"/>
      <c r="WVC97" s="311"/>
      <c r="WVD97" s="311"/>
      <c r="WVE97" s="311"/>
      <c r="WVF97" s="311"/>
      <c r="WVG97" s="311"/>
      <c r="WVH97" s="311"/>
      <c r="WVI97" s="311"/>
      <c r="WVJ97" s="311"/>
      <c r="WVK97" s="311"/>
      <c r="WVL97" s="311"/>
      <c r="WVM97" s="311"/>
      <c r="WVN97" s="311"/>
      <c r="WVO97" s="311"/>
      <c r="WVP97" s="311"/>
      <c r="WVQ97" s="311"/>
      <c r="WVR97" s="311"/>
      <c r="WVS97" s="311"/>
      <c r="WVT97" s="311"/>
      <c r="WVU97" s="311"/>
      <c r="WVV97" s="311"/>
      <c r="WVW97" s="311"/>
      <c r="WVX97" s="311"/>
      <c r="WVY97" s="311"/>
      <c r="WVZ97" s="311"/>
      <c r="WWA97" s="311"/>
      <c r="WWB97" s="311"/>
      <c r="WWC97" s="311"/>
      <c r="WWD97" s="311"/>
      <c r="WWE97" s="311"/>
      <c r="WWF97" s="311"/>
      <c r="WWG97" s="311"/>
      <c r="WWH97" s="311"/>
      <c r="WWI97" s="311"/>
      <c r="WWJ97" s="311"/>
      <c r="WWK97" s="311"/>
      <c r="WWL97" s="311"/>
      <c r="WWM97" s="311"/>
      <c r="WWN97" s="311"/>
      <c r="WWO97" s="311"/>
      <c r="WWP97" s="311"/>
      <c r="WWQ97" s="311"/>
      <c r="WWR97" s="311"/>
      <c r="WWS97" s="311"/>
      <c r="WWT97" s="311"/>
      <c r="WWU97" s="311"/>
      <c r="WWV97" s="311"/>
      <c r="WWW97" s="311"/>
      <c r="WWX97" s="311"/>
      <c r="WWY97" s="311"/>
      <c r="WWZ97" s="311"/>
      <c r="WXA97" s="311"/>
      <c r="WXB97" s="311"/>
      <c r="WXC97" s="311"/>
      <c r="WXD97" s="311"/>
      <c r="WXE97" s="311"/>
      <c r="WXF97" s="311"/>
      <c r="WXG97" s="311"/>
      <c r="WXH97" s="311"/>
      <c r="WXI97" s="311"/>
      <c r="WXJ97" s="311"/>
      <c r="WXK97" s="311"/>
      <c r="WXL97" s="311"/>
      <c r="WXM97" s="311"/>
      <c r="WXN97" s="311"/>
      <c r="WXO97" s="311"/>
      <c r="WXP97" s="311"/>
      <c r="WXQ97" s="311"/>
      <c r="WXR97" s="311"/>
      <c r="WXS97" s="311"/>
      <c r="WXT97" s="311"/>
      <c r="WXU97" s="311"/>
      <c r="WXV97" s="311"/>
      <c r="WXW97" s="311"/>
      <c r="WXX97" s="311"/>
      <c r="WXY97" s="311"/>
      <c r="WXZ97" s="311"/>
      <c r="WYA97" s="311"/>
      <c r="WYB97" s="311"/>
      <c r="WYC97" s="311"/>
      <c r="WYD97" s="311"/>
      <c r="WYE97" s="311"/>
      <c r="WYF97" s="311"/>
      <c r="WYG97" s="311"/>
      <c r="WYH97" s="311"/>
      <c r="WYI97" s="311"/>
      <c r="WYJ97" s="311"/>
      <c r="WYK97" s="311"/>
      <c r="WYL97" s="311"/>
      <c r="WYM97" s="311"/>
      <c r="WYN97" s="311"/>
      <c r="WYO97" s="311"/>
      <c r="WYP97" s="311"/>
      <c r="WYQ97" s="311"/>
      <c r="WYR97" s="311"/>
      <c r="WYS97" s="311"/>
      <c r="WYT97" s="311"/>
      <c r="WYU97" s="311"/>
      <c r="WYV97" s="311"/>
      <c r="WYW97" s="311"/>
      <c r="WYX97" s="311"/>
      <c r="WYY97" s="311"/>
      <c r="WYZ97" s="311"/>
      <c r="WZA97" s="311"/>
      <c r="WZB97" s="311"/>
      <c r="WZC97" s="311"/>
      <c r="WZD97" s="311"/>
      <c r="WZE97" s="311"/>
      <c r="WZF97" s="311"/>
      <c r="WZG97" s="311"/>
      <c r="WZH97" s="311"/>
      <c r="WZI97" s="311"/>
      <c r="WZJ97" s="311"/>
      <c r="WZK97" s="311"/>
      <c r="WZL97" s="311"/>
      <c r="WZM97" s="311"/>
      <c r="WZN97" s="311"/>
      <c r="WZO97" s="311"/>
      <c r="WZP97" s="311"/>
      <c r="WZQ97" s="311"/>
      <c r="WZR97" s="311"/>
      <c r="WZS97" s="311"/>
      <c r="WZT97" s="311"/>
      <c r="WZU97" s="311"/>
      <c r="WZV97" s="311"/>
      <c r="WZW97" s="311"/>
      <c r="WZX97" s="311"/>
      <c r="WZY97" s="311"/>
      <c r="WZZ97" s="311"/>
      <c r="XAA97" s="311"/>
      <c r="XAB97" s="311"/>
      <c r="XAC97" s="311"/>
      <c r="XAD97" s="311"/>
      <c r="XAE97" s="311"/>
      <c r="XAF97" s="311"/>
      <c r="XAG97" s="311"/>
      <c r="XAH97" s="311"/>
      <c r="XAI97" s="311"/>
      <c r="XAJ97" s="311"/>
      <c r="XAK97" s="311"/>
      <c r="XAL97" s="311"/>
      <c r="XAM97" s="311"/>
      <c r="XAN97" s="311"/>
      <c r="XAO97" s="311"/>
      <c r="XAP97" s="311"/>
      <c r="XAQ97" s="311"/>
      <c r="XAR97" s="311"/>
      <c r="XAS97" s="311"/>
      <c r="XAT97" s="311"/>
      <c r="XAU97" s="311"/>
      <c r="XAV97" s="311"/>
      <c r="XAW97" s="311"/>
      <c r="XAX97" s="311"/>
      <c r="XAY97" s="311"/>
      <c r="XAZ97" s="311"/>
      <c r="XBA97" s="311"/>
      <c r="XBB97" s="311"/>
      <c r="XBC97" s="311"/>
      <c r="XBD97" s="311"/>
      <c r="XBE97" s="311"/>
      <c r="XBF97" s="311"/>
      <c r="XBG97" s="311"/>
      <c r="XBH97" s="311"/>
      <c r="XBI97" s="311"/>
      <c r="XBJ97" s="311"/>
      <c r="XBK97" s="311"/>
      <c r="XBL97" s="311"/>
      <c r="XBM97" s="311"/>
      <c r="XBN97" s="311"/>
      <c r="XBO97" s="311"/>
      <c r="XBP97" s="311"/>
      <c r="XBQ97" s="311"/>
      <c r="XBR97" s="311"/>
      <c r="XBS97" s="311"/>
      <c r="XBT97" s="311"/>
      <c r="XBU97" s="311"/>
      <c r="XBV97" s="311"/>
      <c r="XBW97" s="311"/>
      <c r="XBX97" s="311"/>
      <c r="XBY97" s="311"/>
      <c r="XBZ97" s="311"/>
      <c r="XCA97" s="311"/>
      <c r="XCB97" s="311"/>
      <c r="XCC97" s="311"/>
      <c r="XCD97" s="311"/>
      <c r="XCE97" s="311"/>
      <c r="XCF97" s="311"/>
      <c r="XCG97" s="311"/>
      <c r="XCH97" s="311"/>
      <c r="XCI97" s="311"/>
      <c r="XCJ97" s="311"/>
      <c r="XCK97" s="311"/>
      <c r="XCL97" s="311"/>
      <c r="XCM97" s="311"/>
      <c r="XCN97" s="311"/>
      <c r="XCO97" s="311"/>
      <c r="XCP97" s="311"/>
      <c r="XCQ97" s="311"/>
      <c r="XCR97" s="311"/>
      <c r="XCS97" s="311"/>
      <c r="XCT97" s="311"/>
      <c r="XCU97" s="311"/>
      <c r="XCV97" s="311"/>
      <c r="XCW97" s="311"/>
      <c r="XCX97" s="311"/>
      <c r="XCY97" s="311"/>
      <c r="XCZ97" s="311"/>
      <c r="XDA97" s="311"/>
      <c r="XDB97" s="311"/>
      <c r="XDC97" s="311"/>
      <c r="XDD97" s="311"/>
      <c r="XDE97" s="311"/>
      <c r="XDF97" s="311"/>
      <c r="XDG97" s="311"/>
      <c r="XDH97" s="311"/>
      <c r="XDI97" s="311"/>
      <c r="XDJ97" s="311"/>
      <c r="XDK97" s="311"/>
      <c r="XDL97" s="311"/>
      <c r="XDM97" s="311"/>
      <c r="XDN97" s="311"/>
      <c r="XDO97" s="311"/>
      <c r="XDP97" s="311"/>
      <c r="XDQ97" s="311"/>
      <c r="XDR97" s="311"/>
      <c r="XDS97" s="311"/>
      <c r="XDT97" s="311"/>
      <c r="XDU97" s="311"/>
      <c r="XDV97" s="311"/>
      <c r="XDW97" s="311"/>
      <c r="XDX97" s="311"/>
      <c r="XDY97" s="311"/>
      <c r="XDZ97" s="311"/>
      <c r="XEA97" s="311"/>
      <c r="XEB97" s="311"/>
      <c r="XEC97" s="311"/>
      <c r="XED97" s="311"/>
      <c r="XEE97" s="311"/>
      <c r="XEF97" s="311"/>
      <c r="XEG97" s="311"/>
      <c r="XEH97" s="311"/>
      <c r="XEI97" s="311"/>
      <c r="XEJ97" s="311"/>
      <c r="XEK97" s="311"/>
      <c r="XEL97" s="311"/>
      <c r="XEM97" s="311"/>
      <c r="XEN97" s="311"/>
      <c r="XEO97" s="311"/>
      <c r="XEP97" s="311"/>
      <c r="XEQ97" s="311"/>
      <c r="XER97" s="311"/>
      <c r="XES97" s="311"/>
      <c r="XET97" s="311"/>
      <c r="XEU97" s="311"/>
      <c r="XEV97" s="311"/>
      <c r="XEW97" s="311"/>
      <c r="XEX97" s="311"/>
      <c r="XEY97" s="311"/>
      <c r="XEZ97" s="311"/>
      <c r="XFA97" s="311"/>
      <c r="XFB97" s="311"/>
      <c r="XFC97" s="311"/>
      <c r="XFD97" s="311"/>
    </row>
    <row r="100" spans="1:16384" ht="14.25" x14ac:dyDescent="0.2">
      <c r="A100" s="231"/>
      <c r="B100" s="231"/>
      <c r="C100" s="232"/>
      <c r="D100" s="233"/>
      <c r="E100" s="233"/>
      <c r="F100" s="233"/>
      <c r="G100" s="233"/>
      <c r="H100" s="233"/>
      <c r="I100" s="233"/>
      <c r="J100" s="233"/>
      <c r="K100" s="233"/>
      <c r="L100" s="233"/>
      <c r="M100" s="348"/>
    </row>
    <row r="101" spans="1:16384" ht="14.25" x14ac:dyDescent="0.2">
      <c r="A101" s="231"/>
      <c r="B101" s="231"/>
      <c r="C101" s="232"/>
      <c r="D101" s="233"/>
      <c r="E101" s="233"/>
      <c r="F101" s="233"/>
      <c r="G101" s="233"/>
      <c r="H101" s="233"/>
      <c r="I101" s="233"/>
      <c r="J101" s="233"/>
      <c r="K101" s="233"/>
      <c r="L101" s="233"/>
      <c r="M101" s="348"/>
    </row>
    <row r="102" spans="1:16384" ht="14.25" x14ac:dyDescent="0.2">
      <c r="A102" s="231"/>
      <c r="B102" s="231"/>
      <c r="C102" s="232"/>
      <c r="D102" s="233"/>
      <c r="E102" s="233"/>
      <c r="F102" s="233"/>
      <c r="G102" s="233"/>
      <c r="H102" s="233"/>
      <c r="I102" s="233"/>
      <c r="J102" s="233"/>
      <c r="K102" s="233"/>
      <c r="L102" s="233"/>
      <c r="M102" s="348"/>
    </row>
    <row r="103" spans="1:16384" ht="14.25" x14ac:dyDescent="0.2">
      <c r="A103" s="231"/>
      <c r="B103" s="231"/>
      <c r="C103" s="232"/>
      <c r="D103" s="233"/>
      <c r="E103" s="233"/>
      <c r="F103" s="233"/>
      <c r="G103" s="233"/>
      <c r="H103" s="233"/>
      <c r="I103" s="233"/>
      <c r="J103" s="233"/>
      <c r="K103" s="233"/>
      <c r="L103" s="233"/>
      <c r="M103" s="348"/>
    </row>
    <row r="104" spans="1:16384" ht="14.25" x14ac:dyDescent="0.2">
      <c r="A104" s="231"/>
      <c r="B104" s="231"/>
      <c r="C104" s="232"/>
      <c r="D104" s="233"/>
      <c r="E104" s="233"/>
      <c r="F104" s="233"/>
      <c r="G104" s="233"/>
      <c r="H104" s="233"/>
      <c r="I104" s="233"/>
      <c r="J104" s="233"/>
      <c r="K104" s="233"/>
      <c r="L104" s="233"/>
      <c r="M104" s="348"/>
    </row>
    <row r="105" spans="1:16384" ht="14.25" x14ac:dyDescent="0.2">
      <c r="A105" s="231"/>
      <c r="B105" s="231"/>
      <c r="C105" s="232"/>
      <c r="D105" s="233"/>
      <c r="E105" s="233"/>
      <c r="F105" s="233"/>
      <c r="G105" s="233"/>
      <c r="H105" s="233"/>
      <c r="I105" s="233"/>
      <c r="J105" s="233"/>
      <c r="K105" s="233"/>
      <c r="L105" s="233"/>
      <c r="M105" s="348"/>
    </row>
    <row r="106" spans="1:16384" ht="14.25" x14ac:dyDescent="0.2">
      <c r="A106" s="231"/>
      <c r="B106" s="231"/>
      <c r="C106" s="232"/>
      <c r="D106" s="233"/>
      <c r="E106" s="233"/>
      <c r="F106" s="233"/>
      <c r="G106" s="233"/>
      <c r="H106" s="233"/>
      <c r="I106" s="233"/>
      <c r="J106" s="233"/>
      <c r="K106" s="233"/>
      <c r="L106" s="233"/>
      <c r="M106" s="348"/>
    </row>
    <row r="107" spans="1:16384" ht="14.25" x14ac:dyDescent="0.2">
      <c r="A107" s="231"/>
      <c r="B107" s="231"/>
      <c r="C107" s="232"/>
      <c r="D107" s="233"/>
      <c r="E107" s="233"/>
      <c r="F107" s="233"/>
      <c r="G107" s="233"/>
      <c r="H107" s="233"/>
      <c r="I107" s="233"/>
      <c r="J107" s="233"/>
      <c r="K107" s="233"/>
      <c r="L107" s="233"/>
      <c r="M107" s="348"/>
    </row>
    <row r="108" spans="1:16384" ht="14.25" x14ac:dyDescent="0.2">
      <c r="A108" s="231"/>
      <c r="B108" s="231"/>
      <c r="C108" s="232"/>
      <c r="D108" s="233"/>
      <c r="E108" s="233"/>
      <c r="F108" s="233"/>
      <c r="G108" s="233"/>
      <c r="H108" s="233"/>
      <c r="I108" s="233"/>
      <c r="J108" s="233"/>
      <c r="K108" s="233"/>
      <c r="L108" s="233"/>
      <c r="M108" s="348"/>
    </row>
    <row r="109" spans="1:16384" ht="14.25" x14ac:dyDescent="0.2">
      <c r="A109" s="231"/>
      <c r="B109" s="231"/>
      <c r="C109" s="232"/>
      <c r="D109" s="233"/>
      <c r="E109" s="233"/>
      <c r="F109" s="233"/>
      <c r="G109" s="233"/>
      <c r="H109" s="233"/>
      <c r="I109" s="233"/>
      <c r="J109" s="233"/>
      <c r="K109" s="233"/>
      <c r="L109" s="233"/>
      <c r="M109" s="348"/>
    </row>
    <row r="110" spans="1:16384" ht="14.25" x14ac:dyDescent="0.2">
      <c r="A110" s="231"/>
      <c r="B110" s="231"/>
      <c r="C110" s="232"/>
      <c r="D110" s="233"/>
      <c r="E110" s="233"/>
      <c r="F110" s="233"/>
      <c r="G110" s="233"/>
      <c r="H110" s="233"/>
      <c r="I110" s="233"/>
      <c r="J110" s="233"/>
      <c r="K110" s="233"/>
      <c r="L110" s="233"/>
      <c r="M110" s="348"/>
    </row>
    <row r="111" spans="1:16384" ht="14.25" x14ac:dyDescent="0.2">
      <c r="A111" s="231"/>
      <c r="B111" s="231"/>
      <c r="C111" s="232"/>
      <c r="D111" s="233"/>
      <c r="E111" s="233"/>
      <c r="F111" s="233"/>
      <c r="G111" s="233"/>
      <c r="H111" s="233"/>
      <c r="I111" s="233"/>
      <c r="J111" s="233"/>
      <c r="K111" s="233"/>
      <c r="L111" s="233"/>
      <c r="M111" s="348"/>
    </row>
    <row r="112" spans="1:16384" ht="14.25" x14ac:dyDescent="0.2">
      <c r="A112" s="231"/>
      <c r="B112" s="231"/>
      <c r="C112" s="232"/>
      <c r="D112" s="233"/>
      <c r="E112" s="233"/>
      <c r="F112" s="233"/>
      <c r="G112" s="233"/>
      <c r="H112" s="233"/>
      <c r="I112" s="233"/>
      <c r="J112" s="233"/>
      <c r="K112" s="233"/>
      <c r="L112" s="233"/>
      <c r="M112" s="348"/>
    </row>
    <row r="113" spans="1:13" ht="14.25" x14ac:dyDescent="0.2">
      <c r="A113" s="231"/>
      <c r="B113" s="231"/>
      <c r="C113" s="232"/>
      <c r="D113" s="233"/>
      <c r="E113" s="233"/>
      <c r="F113" s="233"/>
      <c r="G113" s="233"/>
      <c r="H113" s="233"/>
      <c r="I113" s="233"/>
      <c r="J113" s="233"/>
      <c r="K113" s="233"/>
      <c r="L113" s="233"/>
      <c r="M113" s="348"/>
    </row>
    <row r="114" spans="1:13" ht="14.25" x14ac:dyDescent="0.2">
      <c r="A114" s="231"/>
      <c r="B114" s="231"/>
      <c r="C114" s="232"/>
      <c r="D114" s="233"/>
      <c r="E114" s="233"/>
      <c r="F114" s="233"/>
      <c r="G114" s="233"/>
      <c r="H114" s="233"/>
      <c r="I114" s="233"/>
      <c r="J114" s="233"/>
      <c r="K114" s="233"/>
      <c r="L114" s="233"/>
      <c r="M114" s="348"/>
    </row>
    <row r="115" spans="1:13" ht="14.25" x14ac:dyDescent="0.2">
      <c r="A115" s="231"/>
      <c r="B115" s="231"/>
      <c r="C115" s="232"/>
      <c r="D115" s="233"/>
      <c r="E115" s="233"/>
      <c r="F115" s="233"/>
      <c r="G115" s="233"/>
      <c r="H115" s="233"/>
      <c r="I115" s="233"/>
      <c r="J115" s="233"/>
      <c r="K115" s="233"/>
      <c r="L115" s="233"/>
      <c r="M115" s="348"/>
    </row>
    <row r="116" spans="1:13" ht="14.25" x14ac:dyDescent="0.2">
      <c r="A116" s="231"/>
      <c r="B116" s="231"/>
      <c r="C116" s="232"/>
      <c r="D116" s="233"/>
      <c r="E116" s="233"/>
      <c r="F116" s="233"/>
      <c r="G116" s="233"/>
      <c r="H116" s="233"/>
      <c r="I116" s="233"/>
      <c r="J116" s="233"/>
      <c r="K116" s="233"/>
      <c r="L116" s="233"/>
      <c r="M116" s="348"/>
    </row>
    <row r="117" spans="1:13" ht="14.25" x14ac:dyDescent="0.2">
      <c r="A117" s="231"/>
      <c r="B117" s="231"/>
      <c r="C117" s="232"/>
      <c r="D117" s="233"/>
      <c r="E117" s="233"/>
      <c r="F117" s="233"/>
      <c r="G117" s="233"/>
      <c r="H117" s="233"/>
      <c r="I117" s="233"/>
      <c r="J117" s="233"/>
      <c r="K117" s="233"/>
      <c r="L117" s="233"/>
      <c r="M117" s="348"/>
    </row>
    <row r="118" spans="1:13" ht="14.25" x14ac:dyDescent="0.2">
      <c r="A118" s="231"/>
      <c r="B118" s="231"/>
      <c r="C118" s="232"/>
      <c r="D118" s="233"/>
      <c r="E118" s="233"/>
      <c r="F118" s="233"/>
      <c r="G118" s="233"/>
      <c r="H118" s="233"/>
      <c r="I118" s="233"/>
      <c r="J118" s="233"/>
      <c r="K118" s="233"/>
      <c r="L118" s="233"/>
      <c r="M118" s="348"/>
    </row>
    <row r="119" spans="1:13" ht="14.25" x14ac:dyDescent="0.2">
      <c r="A119" s="231"/>
      <c r="B119" s="231"/>
      <c r="C119" s="232"/>
      <c r="D119" s="233"/>
      <c r="E119" s="233"/>
      <c r="F119" s="233"/>
      <c r="G119" s="233"/>
      <c r="H119" s="233"/>
      <c r="I119" s="233"/>
      <c r="J119" s="233"/>
      <c r="K119" s="233"/>
      <c r="L119" s="233"/>
      <c r="M119" s="348"/>
    </row>
    <row r="120" spans="1:13" ht="14.25" x14ac:dyDescent="0.2">
      <c r="A120" s="231"/>
      <c r="B120" s="231"/>
      <c r="C120" s="232"/>
      <c r="D120" s="233"/>
      <c r="E120" s="233"/>
      <c r="F120" s="233"/>
      <c r="G120" s="233"/>
      <c r="H120" s="233"/>
      <c r="I120" s="233"/>
      <c r="J120" s="233"/>
      <c r="K120" s="233"/>
      <c r="L120" s="233"/>
      <c r="M120" s="348"/>
    </row>
    <row r="121" spans="1:13" ht="14.25" x14ac:dyDescent="0.2">
      <c r="A121" s="231"/>
      <c r="B121" s="231"/>
      <c r="C121" s="232"/>
      <c r="D121" s="233"/>
      <c r="E121" s="233"/>
      <c r="F121" s="233"/>
      <c r="G121" s="233"/>
      <c r="H121" s="233"/>
      <c r="I121" s="233"/>
      <c r="J121" s="233"/>
      <c r="K121" s="233"/>
      <c r="L121" s="233"/>
      <c r="M121" s="348"/>
    </row>
    <row r="122" spans="1:13" ht="14.25" x14ac:dyDescent="0.2">
      <c r="A122" s="231"/>
      <c r="B122" s="231"/>
      <c r="C122" s="232"/>
      <c r="D122" s="233"/>
      <c r="E122" s="233"/>
      <c r="F122" s="233"/>
      <c r="G122" s="233"/>
      <c r="H122" s="233"/>
      <c r="I122" s="233"/>
      <c r="J122" s="233"/>
      <c r="K122" s="233"/>
      <c r="L122" s="233"/>
      <c r="M122" s="348"/>
    </row>
    <row r="123" spans="1:13" ht="14.25" x14ac:dyDescent="0.2">
      <c r="A123" s="231"/>
      <c r="B123" s="231"/>
      <c r="C123" s="232"/>
      <c r="D123" s="233"/>
      <c r="E123" s="233"/>
      <c r="F123" s="233"/>
      <c r="G123" s="233"/>
      <c r="H123" s="233"/>
      <c r="I123" s="233"/>
      <c r="J123" s="233"/>
      <c r="K123" s="233"/>
      <c r="L123" s="233"/>
      <c r="M123" s="348"/>
    </row>
    <row r="124" spans="1:13" ht="14.25" x14ac:dyDescent="0.2">
      <c r="A124" s="231"/>
      <c r="B124" s="231"/>
      <c r="C124" s="232"/>
      <c r="D124" s="233"/>
      <c r="E124" s="233"/>
      <c r="F124" s="233"/>
      <c r="G124" s="233"/>
      <c r="H124" s="233"/>
      <c r="I124" s="233"/>
      <c r="J124" s="233"/>
      <c r="K124" s="233"/>
      <c r="L124" s="233"/>
      <c r="M124" s="348"/>
    </row>
    <row r="125" spans="1:13" ht="14.25" x14ac:dyDescent="0.2">
      <c r="A125" s="231"/>
      <c r="B125" s="231"/>
      <c r="C125" s="232"/>
      <c r="D125" s="233"/>
      <c r="E125" s="233"/>
      <c r="F125" s="233"/>
      <c r="G125" s="233"/>
      <c r="H125" s="233"/>
      <c r="I125" s="233"/>
      <c r="J125" s="233"/>
      <c r="K125" s="233"/>
      <c r="L125" s="233"/>
      <c r="M125" s="348"/>
    </row>
    <row r="126" spans="1:13" ht="14.25" x14ac:dyDescent="0.2">
      <c r="A126" s="231"/>
      <c r="B126" s="231"/>
      <c r="C126" s="232"/>
      <c r="D126" s="233"/>
      <c r="E126" s="233"/>
      <c r="F126" s="233"/>
      <c r="G126" s="233"/>
      <c r="H126" s="233"/>
      <c r="I126" s="233"/>
      <c r="J126" s="233"/>
      <c r="K126" s="233"/>
      <c r="L126" s="233"/>
      <c r="M126" s="348"/>
    </row>
    <row r="127" spans="1:13" ht="14.25" x14ac:dyDescent="0.2">
      <c r="A127" s="231"/>
      <c r="B127" s="231"/>
      <c r="C127" s="232"/>
      <c r="D127" s="233"/>
      <c r="E127" s="233"/>
      <c r="F127" s="233"/>
      <c r="G127" s="233"/>
      <c r="H127" s="233"/>
      <c r="I127" s="233"/>
      <c r="J127" s="233"/>
      <c r="K127" s="233"/>
      <c r="L127" s="233"/>
      <c r="M127" s="348"/>
    </row>
    <row r="128" spans="1:13" ht="14.25" x14ac:dyDescent="0.2">
      <c r="A128" s="231"/>
      <c r="B128" s="231"/>
      <c r="C128" s="232"/>
      <c r="D128" s="233"/>
      <c r="E128" s="233"/>
      <c r="F128" s="233"/>
      <c r="G128" s="233"/>
      <c r="H128" s="233"/>
      <c r="I128" s="233"/>
      <c r="J128" s="233"/>
      <c r="K128" s="233"/>
      <c r="L128" s="233"/>
      <c r="M128" s="348"/>
    </row>
    <row r="129" spans="1:13" ht="14.25" x14ac:dyDescent="0.2">
      <c r="A129" s="231"/>
      <c r="B129" s="231"/>
      <c r="C129" s="232"/>
      <c r="D129" s="233"/>
      <c r="E129" s="233"/>
      <c r="F129" s="233"/>
      <c r="G129" s="233"/>
      <c r="H129" s="233"/>
      <c r="I129" s="233"/>
      <c r="J129" s="233"/>
      <c r="K129" s="233"/>
      <c r="L129" s="233"/>
      <c r="M129" s="348"/>
    </row>
    <row r="130" spans="1:13" ht="14.25" x14ac:dyDescent="0.2">
      <c r="A130" s="231"/>
      <c r="B130" s="231"/>
      <c r="C130" s="232"/>
      <c r="D130" s="233"/>
      <c r="E130" s="233"/>
      <c r="F130" s="233"/>
      <c r="G130" s="233"/>
      <c r="H130" s="233"/>
      <c r="I130" s="233"/>
      <c r="J130" s="233"/>
      <c r="K130" s="233"/>
      <c r="L130" s="233"/>
      <c r="M130" s="348"/>
    </row>
    <row r="131" spans="1:13" x14ac:dyDescent="0.2">
      <c r="A131" s="118"/>
      <c r="B131" s="118"/>
      <c r="C131" s="118"/>
      <c r="D131" s="233"/>
      <c r="E131" s="233"/>
      <c r="F131" s="233"/>
      <c r="G131" s="233"/>
      <c r="H131" s="233"/>
      <c r="I131" s="233"/>
      <c r="J131" s="233"/>
      <c r="K131" s="233"/>
      <c r="L131" s="233"/>
      <c r="M131" s="348"/>
    </row>
    <row r="132" spans="1:13" x14ac:dyDescent="0.2">
      <c r="A132" s="118"/>
      <c r="B132" s="118"/>
      <c r="C132" s="118"/>
      <c r="D132" s="233"/>
      <c r="E132" s="233"/>
      <c r="F132" s="233"/>
      <c r="G132" s="233"/>
      <c r="H132" s="233"/>
      <c r="I132" s="233"/>
      <c r="J132" s="233"/>
      <c r="K132" s="233"/>
      <c r="L132" s="233"/>
      <c r="M132" s="348"/>
    </row>
    <row r="133" spans="1:13" x14ac:dyDescent="0.2">
      <c r="A133" s="118"/>
      <c r="B133" s="118"/>
      <c r="C133" s="118"/>
      <c r="D133" s="233"/>
      <c r="E133" s="233"/>
      <c r="F133" s="233"/>
      <c r="G133" s="233"/>
      <c r="H133" s="233"/>
      <c r="I133" s="233"/>
      <c r="J133" s="233"/>
      <c r="K133" s="233"/>
      <c r="L133" s="233"/>
      <c r="M133" s="348"/>
    </row>
  </sheetData>
  <mergeCells count="16">
    <mergeCell ref="B90:L90"/>
    <mergeCell ref="O90:P90"/>
    <mergeCell ref="B91:L91"/>
    <mergeCell ref="B92:L92"/>
    <mergeCell ref="I2:J2"/>
    <mergeCell ref="K2:L2"/>
    <mergeCell ref="K3:K4"/>
    <mergeCell ref="L3:L4"/>
    <mergeCell ref="O5:P5"/>
    <mergeCell ref="P16:Q16"/>
    <mergeCell ref="G2:H2"/>
    <mergeCell ref="A1:D1"/>
    <mergeCell ref="A2:A4"/>
    <mergeCell ref="B2:B4"/>
    <mergeCell ref="C2:D2"/>
    <mergeCell ref="E2:F2"/>
  </mergeCells>
  <hyperlinks>
    <hyperlink ref="O90" location="Indice!A1" display="Volver al Indice"/>
    <hyperlink ref="O90:P90" location="Indice!B19" display="Volver al Indice"/>
    <hyperlink ref="O5:P5" location="Indice!B19" display="Volver al Indice"/>
    <hyperlink ref="O5" location="Indice!A1" display="Volver al Indice"/>
  </hyperlinks>
  <pageMargins left="0.74803149606299213" right="0.74803149606299213" top="0.98425196850393704" bottom="0.98425196850393704" header="0" footer="0"/>
  <pageSetup scale="33"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33"/>
  <sheetViews>
    <sheetView showGridLines="0" topLeftCell="B1" zoomScale="75" zoomScaleNormal="75" workbookViewId="0">
      <selection activeCell="C2" sqref="C2:D2"/>
    </sheetView>
  </sheetViews>
  <sheetFormatPr baseColWidth="10" defaultColWidth="11.42578125" defaultRowHeight="12.75" x14ac:dyDescent="0.2"/>
  <cols>
    <col min="1" max="1" width="3.140625" style="122" customWidth="1"/>
    <col min="2" max="2" width="67.5703125" style="122" customWidth="1"/>
    <col min="3" max="4" width="15.140625" style="122" customWidth="1"/>
    <col min="5" max="5" width="14.5703125" style="122" customWidth="1"/>
    <col min="6" max="6" width="13.42578125" style="122" customWidth="1"/>
    <col min="7" max="7" width="15.28515625" style="122" customWidth="1"/>
    <col min="8" max="8" width="12.28515625" style="122" customWidth="1"/>
    <col min="9" max="9" width="13.42578125" style="122" customWidth="1"/>
    <col min="10" max="10" width="14.85546875" style="122" customWidth="1"/>
    <col min="11" max="11" width="13.28515625" style="122" bestFit="1" customWidth="1"/>
    <col min="12" max="12" width="12.140625" style="122" bestFit="1" customWidth="1"/>
    <col min="13" max="13" width="10.140625" style="345" customWidth="1"/>
    <col min="14" max="14" width="13.140625" style="345" bestFit="1" customWidth="1"/>
    <col min="15" max="16384" width="11.42578125" style="122"/>
  </cols>
  <sheetData>
    <row r="1" spans="1:19" ht="15.75" thickBot="1" x14ac:dyDescent="0.25">
      <c r="A1" s="481" t="s">
        <v>408</v>
      </c>
      <c r="B1" s="481"/>
      <c r="C1" s="481"/>
      <c r="D1" s="481"/>
      <c r="E1" s="234"/>
      <c r="F1" s="234"/>
      <c r="G1" s="234"/>
      <c r="H1" s="234"/>
      <c r="I1" s="234"/>
      <c r="J1" s="234"/>
      <c r="K1" s="234"/>
      <c r="L1" s="234"/>
      <c r="M1" s="344"/>
    </row>
    <row r="2" spans="1:19" ht="30" customHeight="1" thickBot="1" x14ac:dyDescent="0.25">
      <c r="A2" s="473"/>
      <c r="B2" s="467" t="s">
        <v>0</v>
      </c>
      <c r="C2" s="477" t="s">
        <v>462</v>
      </c>
      <c r="D2" s="476"/>
      <c r="E2" s="477" t="s">
        <v>458</v>
      </c>
      <c r="F2" s="476"/>
      <c r="G2" s="477" t="s">
        <v>459</v>
      </c>
      <c r="H2" s="476"/>
      <c r="I2" s="477" t="s">
        <v>460</v>
      </c>
      <c r="J2" s="476"/>
      <c r="K2" s="477" t="s">
        <v>461</v>
      </c>
      <c r="L2" s="476"/>
      <c r="M2" s="237"/>
    </row>
    <row r="3" spans="1:19" ht="13.5" thickBot="1" x14ac:dyDescent="0.25">
      <c r="A3" s="474"/>
      <c r="B3" s="468"/>
      <c r="C3" s="100" t="s">
        <v>54</v>
      </c>
      <c r="D3" s="236" t="s">
        <v>55</v>
      </c>
      <c r="E3" s="100" t="s">
        <v>54</v>
      </c>
      <c r="F3" s="236" t="s">
        <v>55</v>
      </c>
      <c r="G3" s="100" t="s">
        <v>54</v>
      </c>
      <c r="H3" s="236" t="s">
        <v>55</v>
      </c>
      <c r="I3" s="100" t="s">
        <v>54</v>
      </c>
      <c r="J3" s="236" t="s">
        <v>55</v>
      </c>
      <c r="K3" s="484" t="s">
        <v>54</v>
      </c>
      <c r="L3" s="485" t="s">
        <v>55</v>
      </c>
      <c r="M3" s="237"/>
      <c r="S3" s="191"/>
    </row>
    <row r="4" spans="1:19" ht="14.25" customHeight="1" thickBot="1" x14ac:dyDescent="0.25">
      <c r="A4" s="475"/>
      <c r="B4" s="469"/>
      <c r="C4" s="102">
        <v>43188</v>
      </c>
      <c r="D4" s="102">
        <v>43190</v>
      </c>
      <c r="E4" s="102">
        <v>43278</v>
      </c>
      <c r="F4" s="174">
        <v>43281</v>
      </c>
      <c r="G4" s="102">
        <v>43370</v>
      </c>
      <c r="H4" s="174">
        <v>43373</v>
      </c>
      <c r="I4" s="102">
        <v>43460</v>
      </c>
      <c r="J4" s="174">
        <v>43465</v>
      </c>
      <c r="K4" s="484"/>
      <c r="L4" s="485"/>
      <c r="M4" s="237"/>
    </row>
    <row r="5" spans="1:19" ht="13.5" thickBot="1" x14ac:dyDescent="0.25">
      <c r="A5" s="125">
        <v>1</v>
      </c>
      <c r="B5" s="349" t="s">
        <v>1</v>
      </c>
      <c r="C5" s="199">
        <v>51379</v>
      </c>
      <c r="D5" s="368">
        <v>4294</v>
      </c>
      <c r="E5" s="239">
        <v>51522</v>
      </c>
      <c r="F5" s="366">
        <v>4306</v>
      </c>
      <c r="G5" s="367">
        <v>52958</v>
      </c>
      <c r="H5" s="364">
        <v>4415</v>
      </c>
      <c r="I5" s="239">
        <v>54474</v>
      </c>
      <c r="J5" s="364">
        <v>4518</v>
      </c>
      <c r="K5" s="390">
        <f>$I5-'Año 2017'!$I5</f>
        <v>4463</v>
      </c>
      <c r="L5" s="391">
        <f>$J5-'Año 2017'!$J5</f>
        <v>325</v>
      </c>
      <c r="M5" s="346"/>
      <c r="N5" s="347"/>
      <c r="O5" s="458" t="s">
        <v>67</v>
      </c>
      <c r="P5" s="459"/>
    </row>
    <row r="6" spans="1:19" x14ac:dyDescent="0.2">
      <c r="A6" s="125">
        <v>2</v>
      </c>
      <c r="B6" s="350" t="s">
        <v>2</v>
      </c>
      <c r="C6" s="203">
        <v>84388</v>
      </c>
      <c r="D6" s="246">
        <v>4705</v>
      </c>
      <c r="E6" s="203">
        <v>85429</v>
      </c>
      <c r="F6" s="112">
        <v>4684</v>
      </c>
      <c r="G6" s="110">
        <v>86748</v>
      </c>
      <c r="H6" s="246">
        <v>4778</v>
      </c>
      <c r="I6" s="203">
        <v>88091</v>
      </c>
      <c r="J6" s="246">
        <v>4886</v>
      </c>
      <c r="K6" s="392">
        <f>$I6-'Año 2017'!$I6</f>
        <v>5075</v>
      </c>
      <c r="L6" s="393">
        <f>$J6-'Año 2017'!$J6</f>
        <v>269</v>
      </c>
      <c r="M6" s="346"/>
      <c r="N6" s="347"/>
    </row>
    <row r="7" spans="1:19" x14ac:dyDescent="0.2">
      <c r="A7" s="125">
        <v>3</v>
      </c>
      <c r="B7" s="350" t="s">
        <v>3</v>
      </c>
      <c r="C7" s="200">
        <v>4386647</v>
      </c>
      <c r="D7" s="111">
        <v>17718</v>
      </c>
      <c r="E7" s="203">
        <v>4576774</v>
      </c>
      <c r="F7" s="112">
        <v>17712</v>
      </c>
      <c r="G7" s="110">
        <v>4743257</v>
      </c>
      <c r="H7" s="246">
        <v>18086</v>
      </c>
      <c r="I7" s="203">
        <v>4917767</v>
      </c>
      <c r="J7" s="246">
        <v>18473</v>
      </c>
      <c r="K7" s="392">
        <f>$I7-'Año 2017'!$I7</f>
        <v>700421</v>
      </c>
      <c r="L7" s="393">
        <f>$J7-'Año 2017'!$J7</f>
        <v>1171</v>
      </c>
      <c r="M7" s="346"/>
      <c r="N7" s="347"/>
    </row>
    <row r="8" spans="1:19" x14ac:dyDescent="0.2">
      <c r="A8" s="125">
        <v>4</v>
      </c>
      <c r="B8" s="350" t="s">
        <v>4</v>
      </c>
      <c r="C8" s="200">
        <v>196480</v>
      </c>
      <c r="D8" s="111">
        <v>12665</v>
      </c>
      <c r="E8" s="203">
        <v>200659</v>
      </c>
      <c r="F8" s="112">
        <v>12989</v>
      </c>
      <c r="G8" s="110">
        <v>205557</v>
      </c>
      <c r="H8" s="246">
        <v>13449</v>
      </c>
      <c r="I8" s="203">
        <v>210768</v>
      </c>
      <c r="J8" s="246">
        <v>13880</v>
      </c>
      <c r="K8" s="392">
        <f>$I8-'Año 2017'!$I8</f>
        <v>19463</v>
      </c>
      <c r="L8" s="393">
        <f>$J8-'Año 2017'!$J8</f>
        <v>1650</v>
      </c>
      <c r="M8" s="346"/>
      <c r="N8" s="347"/>
    </row>
    <row r="9" spans="1:19" x14ac:dyDescent="0.2">
      <c r="A9" s="125">
        <v>5</v>
      </c>
      <c r="B9" s="350" t="s">
        <v>5</v>
      </c>
      <c r="C9" s="200">
        <v>1052367</v>
      </c>
      <c r="D9" s="111">
        <v>13662</v>
      </c>
      <c r="E9" s="203">
        <v>1074553</v>
      </c>
      <c r="F9" s="112">
        <v>13839</v>
      </c>
      <c r="G9" s="110">
        <v>1097669</v>
      </c>
      <c r="H9" s="246">
        <v>14222</v>
      </c>
      <c r="I9" s="203">
        <v>1119964</v>
      </c>
      <c r="J9" s="246">
        <v>14623</v>
      </c>
      <c r="K9" s="392">
        <f>$I9-'Año 2017'!$I9</f>
        <v>89173</v>
      </c>
      <c r="L9" s="393">
        <f>$J9-'Año 2017'!$J9</f>
        <v>1297</v>
      </c>
      <c r="M9" s="346"/>
      <c r="N9" s="347"/>
    </row>
    <row r="10" spans="1:19" x14ac:dyDescent="0.2">
      <c r="A10" s="125">
        <v>6</v>
      </c>
      <c r="B10" s="350" t="s">
        <v>6</v>
      </c>
      <c r="C10" s="200">
        <v>12825</v>
      </c>
      <c r="D10" s="111">
        <v>7638</v>
      </c>
      <c r="E10" s="203">
        <v>12842</v>
      </c>
      <c r="F10" s="112">
        <v>7606</v>
      </c>
      <c r="G10" s="110">
        <v>13172</v>
      </c>
      <c r="H10" s="246">
        <v>7720</v>
      </c>
      <c r="I10" s="203">
        <v>13516</v>
      </c>
      <c r="J10" s="246">
        <v>7819</v>
      </c>
      <c r="K10" s="392">
        <f>$I10-'Año 2017'!$I10</f>
        <v>957</v>
      </c>
      <c r="L10" s="393">
        <f>$J10-'Año 2017'!$J10</f>
        <v>297</v>
      </c>
      <c r="M10" s="346"/>
      <c r="N10" s="347"/>
    </row>
    <row r="11" spans="1:19" x14ac:dyDescent="0.2">
      <c r="A11" s="125">
        <v>7</v>
      </c>
      <c r="B11" s="350" t="s">
        <v>7</v>
      </c>
      <c r="C11" s="200">
        <v>1421908</v>
      </c>
      <c r="D11" s="111">
        <v>124563</v>
      </c>
      <c r="E11" s="203">
        <v>1435990</v>
      </c>
      <c r="F11" s="112">
        <v>126347</v>
      </c>
      <c r="G11" s="110">
        <v>1467529</v>
      </c>
      <c r="H11" s="246">
        <v>128789</v>
      </c>
      <c r="I11" s="203">
        <v>1498856</v>
      </c>
      <c r="J11" s="246">
        <v>130993</v>
      </c>
      <c r="K11" s="392">
        <f>$I11-'Año 2017'!$I11</f>
        <v>106779</v>
      </c>
      <c r="L11" s="393">
        <f>$J11-'Año 2017'!$J11</f>
        <v>8730</v>
      </c>
      <c r="M11" s="346"/>
      <c r="N11" s="347"/>
    </row>
    <row r="12" spans="1:19" x14ac:dyDescent="0.2">
      <c r="A12" s="125">
        <v>8</v>
      </c>
      <c r="B12" s="350" t="s">
        <v>8</v>
      </c>
      <c r="C12" s="200">
        <v>143807</v>
      </c>
      <c r="D12" s="111">
        <v>30991</v>
      </c>
      <c r="E12" s="203">
        <v>144979</v>
      </c>
      <c r="F12" s="112">
        <v>30831</v>
      </c>
      <c r="G12" s="110">
        <v>148530</v>
      </c>
      <c r="H12" s="246">
        <v>31594</v>
      </c>
      <c r="I12" s="203">
        <v>152719</v>
      </c>
      <c r="J12" s="246">
        <v>32435</v>
      </c>
      <c r="K12" s="392">
        <f>$I12-'Año 2017'!$I12</f>
        <v>12481</v>
      </c>
      <c r="L12" s="393">
        <f>$J12-'Año 2017'!$J12</f>
        <v>2092</v>
      </c>
      <c r="M12" s="346"/>
      <c r="N12" s="347"/>
    </row>
    <row r="13" spans="1:19" x14ac:dyDescent="0.2">
      <c r="A13" s="125">
        <v>9</v>
      </c>
      <c r="B13" s="350" t="s">
        <v>9</v>
      </c>
      <c r="C13" s="200">
        <v>10248</v>
      </c>
      <c r="D13" s="111">
        <v>419</v>
      </c>
      <c r="E13" s="203">
        <v>10410</v>
      </c>
      <c r="F13" s="112">
        <v>415</v>
      </c>
      <c r="G13" s="110">
        <v>10587</v>
      </c>
      <c r="H13" s="246">
        <v>426</v>
      </c>
      <c r="I13" s="203">
        <v>10779</v>
      </c>
      <c r="J13" s="246">
        <v>438</v>
      </c>
      <c r="K13" s="392">
        <f>$I13-'Año 2017'!$I13</f>
        <v>697</v>
      </c>
      <c r="L13" s="393">
        <f>$J13-'Año 2017'!$J13</f>
        <v>26</v>
      </c>
      <c r="M13" s="346"/>
      <c r="N13" s="347"/>
    </row>
    <row r="14" spans="1:19" x14ac:dyDescent="0.2">
      <c r="A14" s="125">
        <v>10</v>
      </c>
      <c r="B14" s="350" t="s">
        <v>10</v>
      </c>
      <c r="C14" s="200">
        <v>8356</v>
      </c>
      <c r="D14" s="111">
        <v>1862</v>
      </c>
      <c r="E14" s="203">
        <v>8547</v>
      </c>
      <c r="F14" s="112">
        <v>1838</v>
      </c>
      <c r="G14" s="110">
        <v>8718</v>
      </c>
      <c r="H14" s="246">
        <v>1868</v>
      </c>
      <c r="I14" s="203">
        <v>8912</v>
      </c>
      <c r="J14" s="246">
        <v>1901</v>
      </c>
      <c r="K14" s="392">
        <f>$I14-'Año 2017'!$I14</f>
        <v>727</v>
      </c>
      <c r="L14" s="393">
        <f>$J14-'Año 2017'!$J14</f>
        <v>73</v>
      </c>
      <c r="M14" s="346"/>
      <c r="N14" s="347"/>
    </row>
    <row r="15" spans="1:19" x14ac:dyDescent="0.2">
      <c r="A15" s="125">
        <v>11</v>
      </c>
      <c r="B15" s="350" t="s">
        <v>11</v>
      </c>
      <c r="C15" s="200">
        <v>736388</v>
      </c>
      <c r="D15" s="111">
        <v>25406</v>
      </c>
      <c r="E15" s="203">
        <v>749763</v>
      </c>
      <c r="F15" s="112">
        <v>25453</v>
      </c>
      <c r="G15" s="110">
        <v>766209</v>
      </c>
      <c r="H15" s="246">
        <v>26059</v>
      </c>
      <c r="I15" s="203">
        <v>783833</v>
      </c>
      <c r="J15" s="246">
        <v>26700</v>
      </c>
      <c r="K15" s="392">
        <f>$I15-'Año 2017'!$I15</f>
        <v>64719</v>
      </c>
      <c r="L15" s="393">
        <f>$J15-'Año 2017'!$J15</f>
        <v>1834</v>
      </c>
      <c r="M15" s="346"/>
      <c r="N15" s="347"/>
    </row>
    <row r="16" spans="1:19" ht="15" x14ac:dyDescent="0.2">
      <c r="A16" s="125">
        <v>12</v>
      </c>
      <c r="B16" s="350" t="s">
        <v>12</v>
      </c>
      <c r="C16" s="200">
        <v>31334</v>
      </c>
      <c r="D16" s="111">
        <v>2396</v>
      </c>
      <c r="E16" s="203">
        <v>32068</v>
      </c>
      <c r="F16" s="112">
        <v>2414</v>
      </c>
      <c r="G16" s="110">
        <v>32973</v>
      </c>
      <c r="H16" s="246">
        <v>2476</v>
      </c>
      <c r="I16" s="203">
        <v>33973</v>
      </c>
      <c r="J16" s="246">
        <v>2562</v>
      </c>
      <c r="K16" s="392">
        <f>$I16-'Año 2017'!$I16</f>
        <v>3530</v>
      </c>
      <c r="L16" s="393">
        <f>$J16-'Año 2017'!$J16</f>
        <v>232</v>
      </c>
      <c r="M16" s="346"/>
      <c r="N16" s="347"/>
      <c r="P16" s="457"/>
      <c r="Q16" s="457"/>
    </row>
    <row r="17" spans="1:14" x14ac:dyDescent="0.2">
      <c r="A17" s="125">
        <v>13</v>
      </c>
      <c r="B17" s="350" t="s">
        <v>13</v>
      </c>
      <c r="C17" s="200">
        <v>5105</v>
      </c>
      <c r="D17" s="111">
        <v>683</v>
      </c>
      <c r="E17" s="203">
        <v>4970</v>
      </c>
      <c r="F17" s="112">
        <v>703</v>
      </c>
      <c r="G17" s="110">
        <v>5055</v>
      </c>
      <c r="H17" s="246">
        <v>717</v>
      </c>
      <c r="I17" s="203">
        <v>5138</v>
      </c>
      <c r="J17" s="246">
        <v>728</v>
      </c>
      <c r="K17" s="392">
        <f>$I17-'Año 2017'!$I17</f>
        <v>173</v>
      </c>
      <c r="L17" s="393">
        <f>$J17-'Año 2017'!$J17</f>
        <v>70</v>
      </c>
      <c r="M17" s="346"/>
      <c r="N17" s="347"/>
    </row>
    <row r="18" spans="1:14" x14ac:dyDescent="0.2">
      <c r="A18" s="125">
        <v>14</v>
      </c>
      <c r="B18" s="350" t="s">
        <v>14</v>
      </c>
      <c r="C18" s="200">
        <v>13904</v>
      </c>
      <c r="D18" s="111">
        <v>1610</v>
      </c>
      <c r="E18" s="203">
        <v>13812</v>
      </c>
      <c r="F18" s="112">
        <v>1596</v>
      </c>
      <c r="G18" s="110">
        <v>14049</v>
      </c>
      <c r="H18" s="246">
        <v>1624</v>
      </c>
      <c r="I18" s="203">
        <v>14316</v>
      </c>
      <c r="J18" s="246">
        <v>1663</v>
      </c>
      <c r="K18" s="392">
        <f>$I18-'Año 2017'!$I18</f>
        <v>617</v>
      </c>
      <c r="L18" s="393">
        <f>$J18-'Año 2017'!$J18</f>
        <v>83</v>
      </c>
      <c r="M18" s="346"/>
      <c r="N18" s="347"/>
    </row>
    <row r="19" spans="1:14" x14ac:dyDescent="0.2">
      <c r="A19" s="125">
        <v>15</v>
      </c>
      <c r="B19" s="350" t="s">
        <v>15</v>
      </c>
      <c r="C19" s="200">
        <v>33703</v>
      </c>
      <c r="D19" s="111">
        <v>3327</v>
      </c>
      <c r="E19" s="203">
        <v>34231</v>
      </c>
      <c r="F19" s="112">
        <v>3334</v>
      </c>
      <c r="G19" s="110">
        <v>34947</v>
      </c>
      <c r="H19" s="246">
        <v>3428</v>
      </c>
      <c r="I19" s="203">
        <v>35670</v>
      </c>
      <c r="J19" s="246">
        <v>3519</v>
      </c>
      <c r="K19" s="392">
        <f>$I19-'Año 2017'!$I19</f>
        <v>2620</v>
      </c>
      <c r="L19" s="393">
        <f>$J19-'Año 2017'!$J19</f>
        <v>261</v>
      </c>
      <c r="M19" s="346"/>
      <c r="N19" s="347"/>
    </row>
    <row r="20" spans="1:14" x14ac:dyDescent="0.2">
      <c r="A20" s="125">
        <v>16</v>
      </c>
      <c r="B20" s="350" t="s">
        <v>16</v>
      </c>
      <c r="C20" s="200">
        <v>19629</v>
      </c>
      <c r="D20" s="111">
        <v>3473</v>
      </c>
      <c r="E20" s="203">
        <v>19722</v>
      </c>
      <c r="F20" s="112">
        <v>3483</v>
      </c>
      <c r="G20" s="110">
        <v>20018</v>
      </c>
      <c r="H20" s="246">
        <v>3559</v>
      </c>
      <c r="I20" s="203">
        <v>20366</v>
      </c>
      <c r="J20" s="246">
        <v>3630</v>
      </c>
      <c r="K20" s="392">
        <f>$I20-'Año 2017'!$I20</f>
        <v>1026</v>
      </c>
      <c r="L20" s="393">
        <f>$J20-'Año 2017'!$J20</f>
        <v>234</v>
      </c>
      <c r="M20" s="346"/>
      <c r="N20" s="347"/>
    </row>
    <row r="21" spans="1:14" x14ac:dyDescent="0.2">
      <c r="A21" s="125">
        <v>17</v>
      </c>
      <c r="B21" s="350" t="s">
        <v>17</v>
      </c>
      <c r="C21" s="200">
        <v>22912</v>
      </c>
      <c r="D21" s="111">
        <v>3948</v>
      </c>
      <c r="E21" s="203">
        <v>23390</v>
      </c>
      <c r="F21" s="112">
        <v>3960</v>
      </c>
      <c r="G21" s="110">
        <v>23964</v>
      </c>
      <c r="H21" s="246">
        <v>4082</v>
      </c>
      <c r="I21" s="203">
        <v>24608</v>
      </c>
      <c r="J21" s="246">
        <v>4220</v>
      </c>
      <c r="K21" s="392">
        <f>$I21-'Año 2017'!$I21</f>
        <v>2244</v>
      </c>
      <c r="L21" s="393">
        <f>$J21-'Año 2017'!$J21</f>
        <v>379</v>
      </c>
      <c r="M21" s="346"/>
      <c r="N21" s="347"/>
    </row>
    <row r="22" spans="1:14" s="150" customFormat="1" x14ac:dyDescent="0.2">
      <c r="A22" s="125">
        <v>18</v>
      </c>
      <c r="B22" s="350" t="s">
        <v>18</v>
      </c>
      <c r="C22" s="209">
        <v>300774</v>
      </c>
      <c r="D22" s="111">
        <v>10847</v>
      </c>
      <c r="E22" s="110">
        <v>340886</v>
      </c>
      <c r="F22" s="112">
        <v>11166</v>
      </c>
      <c r="G22" s="110">
        <v>383446</v>
      </c>
      <c r="H22" s="246">
        <v>11508</v>
      </c>
      <c r="I22" s="110">
        <v>423780</v>
      </c>
      <c r="J22" s="246">
        <v>11830</v>
      </c>
      <c r="K22" s="394">
        <f>$I22-'Año 2017'!$I22</f>
        <v>149284</v>
      </c>
      <c r="L22" s="395">
        <f>$J22-'Año 2017'!$J22</f>
        <v>1341</v>
      </c>
      <c r="M22" s="346"/>
      <c r="N22" s="347"/>
    </row>
    <row r="23" spans="1:14" x14ac:dyDescent="0.2">
      <c r="A23" s="125">
        <v>19</v>
      </c>
      <c r="B23" s="350" t="s">
        <v>19</v>
      </c>
      <c r="C23" s="200">
        <v>3782914</v>
      </c>
      <c r="D23" s="111">
        <v>165719</v>
      </c>
      <c r="E23" s="203">
        <v>3846506</v>
      </c>
      <c r="F23" s="112">
        <v>173337</v>
      </c>
      <c r="G23" s="110">
        <v>3928453</v>
      </c>
      <c r="H23" s="246">
        <v>181331</v>
      </c>
      <c r="I23" s="203">
        <v>3974661</v>
      </c>
      <c r="J23" s="246">
        <v>185932</v>
      </c>
      <c r="K23" s="392">
        <f>$I23-'Año 2017'!$I23</f>
        <v>216065</v>
      </c>
      <c r="L23" s="393">
        <f>$J23-'Año 2017'!$J23</f>
        <v>22946</v>
      </c>
      <c r="M23" s="346"/>
      <c r="N23" s="347"/>
    </row>
    <row r="24" spans="1:14" x14ac:dyDescent="0.2">
      <c r="A24" s="125">
        <v>20</v>
      </c>
      <c r="B24" s="350" t="s">
        <v>20</v>
      </c>
      <c r="C24" s="200">
        <v>331260</v>
      </c>
      <c r="D24" s="111">
        <v>1476</v>
      </c>
      <c r="E24" s="203">
        <v>340373</v>
      </c>
      <c r="F24" s="112">
        <v>1510</v>
      </c>
      <c r="G24" s="110">
        <v>355742</v>
      </c>
      <c r="H24" s="246">
        <v>1587</v>
      </c>
      <c r="I24" s="203">
        <v>364055</v>
      </c>
      <c r="J24" s="246">
        <v>1634</v>
      </c>
      <c r="K24" s="392">
        <f>$I24-'Año 2017'!$I24</f>
        <v>37937</v>
      </c>
      <c r="L24" s="393">
        <f>$J24-'Año 2017'!$J24</f>
        <v>187</v>
      </c>
      <c r="M24" s="346"/>
      <c r="N24" s="347"/>
    </row>
    <row r="25" spans="1:14" x14ac:dyDescent="0.2">
      <c r="A25" s="125">
        <v>21</v>
      </c>
      <c r="B25" s="350" t="s">
        <v>21</v>
      </c>
      <c r="C25" s="200">
        <v>3074374</v>
      </c>
      <c r="D25" s="111">
        <v>258585</v>
      </c>
      <c r="E25" s="203">
        <v>3064413</v>
      </c>
      <c r="F25" s="112">
        <v>262688</v>
      </c>
      <c r="G25" s="110">
        <v>3111119</v>
      </c>
      <c r="H25" s="246">
        <v>268339</v>
      </c>
      <c r="I25" s="203">
        <v>3151679</v>
      </c>
      <c r="J25" s="246">
        <v>273131</v>
      </c>
      <c r="K25" s="392">
        <f>$I25-'Año 2017'!$I25</f>
        <v>112673</v>
      </c>
      <c r="L25" s="393">
        <f>$J25-'Año 2017'!$J25</f>
        <v>18653</v>
      </c>
      <c r="M25" s="346"/>
      <c r="N25" s="347"/>
    </row>
    <row r="26" spans="1:14" x14ac:dyDescent="0.2">
      <c r="A26" s="125">
        <v>22</v>
      </c>
      <c r="B26" s="350" t="s">
        <v>22</v>
      </c>
      <c r="C26" s="200">
        <v>18644</v>
      </c>
      <c r="D26" s="111">
        <v>2979</v>
      </c>
      <c r="E26" s="203">
        <v>19285</v>
      </c>
      <c r="F26" s="112">
        <v>3052</v>
      </c>
      <c r="G26" s="110">
        <v>19972</v>
      </c>
      <c r="H26" s="246">
        <v>3140</v>
      </c>
      <c r="I26" s="203">
        <v>20675</v>
      </c>
      <c r="J26" s="246">
        <v>3237</v>
      </c>
      <c r="K26" s="392">
        <f>$I26-'Año 2017'!$I26</f>
        <v>2679</v>
      </c>
      <c r="L26" s="393">
        <f>$J26-'Año 2017'!$J26</f>
        <v>339</v>
      </c>
      <c r="M26" s="346"/>
      <c r="N26" s="347"/>
    </row>
    <row r="27" spans="1:14" x14ac:dyDescent="0.2">
      <c r="A27" s="125">
        <v>23</v>
      </c>
      <c r="B27" s="350" t="s">
        <v>23</v>
      </c>
      <c r="C27" s="200">
        <v>1240114</v>
      </c>
      <c r="D27" s="111">
        <v>171412</v>
      </c>
      <c r="E27" s="203">
        <v>1270005</v>
      </c>
      <c r="F27" s="112">
        <v>175091</v>
      </c>
      <c r="G27" s="110">
        <v>1298649</v>
      </c>
      <c r="H27" s="246">
        <v>178997</v>
      </c>
      <c r="I27" s="203">
        <v>1327086</v>
      </c>
      <c r="J27" s="246">
        <v>182363</v>
      </c>
      <c r="K27" s="392">
        <f>$I27-'Año 2017'!$I27</f>
        <v>113255</v>
      </c>
      <c r="L27" s="393">
        <f>$J27-'Año 2017'!$J27</f>
        <v>15379</v>
      </c>
      <c r="M27" s="346"/>
      <c r="N27" s="347"/>
    </row>
    <row r="28" spans="1:14" x14ac:dyDescent="0.2">
      <c r="A28" s="125">
        <v>24</v>
      </c>
      <c r="B28" s="350" t="s">
        <v>414</v>
      </c>
      <c r="C28" s="200">
        <v>225293</v>
      </c>
      <c r="D28" s="111">
        <v>7696</v>
      </c>
      <c r="E28" s="203">
        <v>228344</v>
      </c>
      <c r="F28" s="112">
        <v>7757</v>
      </c>
      <c r="G28" s="110">
        <v>231943</v>
      </c>
      <c r="H28" s="246">
        <v>7921</v>
      </c>
      <c r="I28" s="203">
        <v>235819</v>
      </c>
      <c r="J28" s="246">
        <v>8132</v>
      </c>
      <c r="K28" s="392">
        <f>$I28-'Año 2017'!$I28</f>
        <v>14273</v>
      </c>
      <c r="L28" s="244">
        <f>$J28-'Año 2017'!$J28</f>
        <v>617</v>
      </c>
      <c r="M28" s="346"/>
      <c r="N28" s="347"/>
    </row>
    <row r="29" spans="1:14" x14ac:dyDescent="0.2">
      <c r="A29" s="125">
        <v>25</v>
      </c>
      <c r="B29" s="350" t="s">
        <v>25</v>
      </c>
      <c r="C29" s="200">
        <v>66725</v>
      </c>
      <c r="D29" s="111">
        <v>7001</v>
      </c>
      <c r="E29" s="203">
        <v>67707</v>
      </c>
      <c r="F29" s="112">
        <v>7044</v>
      </c>
      <c r="G29" s="110">
        <v>69186</v>
      </c>
      <c r="H29" s="246">
        <v>7207</v>
      </c>
      <c r="I29" s="203">
        <v>70826</v>
      </c>
      <c r="J29" s="246">
        <v>7390</v>
      </c>
      <c r="K29" s="392">
        <f>$I29-'Año 2017'!$I29</f>
        <v>5683</v>
      </c>
      <c r="L29" s="393">
        <f>$J29-'Año 2017'!$J29</f>
        <v>548</v>
      </c>
      <c r="M29" s="346"/>
      <c r="N29" s="347"/>
    </row>
    <row r="30" spans="1:14" ht="25.5" x14ac:dyDescent="0.2">
      <c r="A30" s="125">
        <v>26</v>
      </c>
      <c r="B30" s="350" t="s">
        <v>170</v>
      </c>
      <c r="C30" s="209">
        <v>246214</v>
      </c>
      <c r="D30" s="111">
        <v>21362</v>
      </c>
      <c r="E30" s="203">
        <v>252181</v>
      </c>
      <c r="F30" s="112">
        <v>21630</v>
      </c>
      <c r="G30" s="110">
        <v>258387</v>
      </c>
      <c r="H30" s="246">
        <v>22264</v>
      </c>
      <c r="I30" s="110">
        <v>264397</v>
      </c>
      <c r="J30" s="246">
        <v>22922</v>
      </c>
      <c r="K30" s="394">
        <f>$I30-'Año 2017'!$I30</f>
        <v>23923</v>
      </c>
      <c r="L30" s="393">
        <f>$J30-'Año 2017'!$J30</f>
        <v>2116</v>
      </c>
      <c r="M30" s="346"/>
      <c r="N30" s="347"/>
    </row>
    <row r="31" spans="1:14" x14ac:dyDescent="0.2">
      <c r="A31" s="125">
        <v>27</v>
      </c>
      <c r="B31" s="350" t="s">
        <v>27</v>
      </c>
      <c r="C31" s="200">
        <v>163331</v>
      </c>
      <c r="D31" s="111">
        <v>1770</v>
      </c>
      <c r="E31" s="110">
        <v>166911</v>
      </c>
      <c r="F31" s="112">
        <v>1756</v>
      </c>
      <c r="G31" s="110">
        <v>170634</v>
      </c>
      <c r="H31" s="246">
        <v>1814</v>
      </c>
      <c r="I31" s="203">
        <v>174460</v>
      </c>
      <c r="J31" s="246">
        <v>1865</v>
      </c>
      <c r="K31" s="392">
        <f>$I31-'Año 2017'!$I31</f>
        <v>15069</v>
      </c>
      <c r="L31" s="393">
        <f>$J31-'Año 2017'!$J31</f>
        <v>156</v>
      </c>
      <c r="M31" s="346"/>
      <c r="N31" s="347"/>
    </row>
    <row r="32" spans="1:14" x14ac:dyDescent="0.2">
      <c r="A32" s="125">
        <v>28</v>
      </c>
      <c r="B32" s="350" t="s">
        <v>28</v>
      </c>
      <c r="C32" s="200">
        <v>46278</v>
      </c>
      <c r="D32" s="111">
        <v>6565</v>
      </c>
      <c r="E32" s="203">
        <v>47508</v>
      </c>
      <c r="F32" s="112">
        <v>6635</v>
      </c>
      <c r="G32" s="110">
        <v>48750</v>
      </c>
      <c r="H32" s="246">
        <v>6834</v>
      </c>
      <c r="I32" s="203">
        <v>50010</v>
      </c>
      <c r="J32" s="246">
        <v>7020</v>
      </c>
      <c r="K32" s="392">
        <f>$I32-'Año 2017'!$I32</f>
        <v>4933</v>
      </c>
      <c r="L32" s="393">
        <f>$J32-'Año 2017'!$J32</f>
        <v>620</v>
      </c>
      <c r="M32" s="346"/>
      <c r="N32" s="347"/>
    </row>
    <row r="33" spans="1:14" x14ac:dyDescent="0.2">
      <c r="A33" s="125">
        <v>29</v>
      </c>
      <c r="B33" s="350" t="s">
        <v>29</v>
      </c>
      <c r="C33" s="200">
        <v>1757126</v>
      </c>
      <c r="D33" s="111">
        <v>24591</v>
      </c>
      <c r="E33" s="203">
        <v>1812361</v>
      </c>
      <c r="F33" s="112">
        <v>25901</v>
      </c>
      <c r="G33" s="110">
        <v>1864687</v>
      </c>
      <c r="H33" s="246">
        <v>27244</v>
      </c>
      <c r="I33" s="203">
        <v>1922625</v>
      </c>
      <c r="J33" s="246">
        <v>28622</v>
      </c>
      <c r="K33" s="392">
        <f>$I33-'Año 2017'!$I33</f>
        <v>219826</v>
      </c>
      <c r="L33" s="393">
        <f>$J33-'Año 2017'!$J33</f>
        <v>5251</v>
      </c>
      <c r="M33" s="346"/>
      <c r="N33" s="347"/>
    </row>
    <row r="34" spans="1:14" x14ac:dyDescent="0.2">
      <c r="A34" s="125">
        <v>30</v>
      </c>
      <c r="B34" s="350" t="s">
        <v>30</v>
      </c>
      <c r="C34" s="200">
        <v>106554</v>
      </c>
      <c r="D34" s="111">
        <v>6163</v>
      </c>
      <c r="E34" s="203">
        <v>108747</v>
      </c>
      <c r="F34" s="112">
        <v>6288</v>
      </c>
      <c r="G34" s="110">
        <v>110814</v>
      </c>
      <c r="H34" s="246">
        <v>6444</v>
      </c>
      <c r="I34" s="203">
        <v>113027</v>
      </c>
      <c r="J34" s="246">
        <v>6592</v>
      </c>
      <c r="K34" s="392">
        <f>$I34-'Año 2017'!$I34</f>
        <v>8663</v>
      </c>
      <c r="L34" s="393">
        <f>$J34-'Año 2017'!$J34</f>
        <v>608</v>
      </c>
      <c r="M34" s="346"/>
      <c r="N34" s="347"/>
    </row>
    <row r="35" spans="1:14" x14ac:dyDescent="0.2">
      <c r="A35" s="125">
        <v>31</v>
      </c>
      <c r="B35" s="350" t="s">
        <v>31</v>
      </c>
      <c r="C35" s="200">
        <v>320143</v>
      </c>
      <c r="D35" s="111">
        <v>6603</v>
      </c>
      <c r="E35" s="203">
        <v>326379</v>
      </c>
      <c r="F35" s="112">
        <v>6668</v>
      </c>
      <c r="G35" s="110">
        <v>331470</v>
      </c>
      <c r="H35" s="246">
        <v>6905</v>
      </c>
      <c r="I35" s="203">
        <v>337107</v>
      </c>
      <c r="J35" s="246">
        <v>7082</v>
      </c>
      <c r="K35" s="392">
        <f>$I35-'Año 2017'!$I35</f>
        <v>23319</v>
      </c>
      <c r="L35" s="393">
        <f>$J35-'Año 2017'!$J35</f>
        <v>648</v>
      </c>
      <c r="M35" s="346"/>
      <c r="N35" s="347"/>
    </row>
    <row r="36" spans="1:14" x14ac:dyDescent="0.2">
      <c r="A36" s="125">
        <v>32</v>
      </c>
      <c r="B36" s="350" t="s">
        <v>32</v>
      </c>
      <c r="C36" s="200">
        <v>25794</v>
      </c>
      <c r="D36" s="111">
        <v>2242</v>
      </c>
      <c r="E36" s="203">
        <v>26421</v>
      </c>
      <c r="F36" s="112">
        <v>2216</v>
      </c>
      <c r="G36" s="110">
        <v>26996</v>
      </c>
      <c r="H36" s="246">
        <v>2273</v>
      </c>
      <c r="I36" s="203">
        <v>27670</v>
      </c>
      <c r="J36" s="246">
        <v>2343</v>
      </c>
      <c r="K36" s="392">
        <f>$I36-'Año 2017'!$I36</f>
        <v>2566</v>
      </c>
      <c r="L36" s="393">
        <f>$J36-'Año 2017'!$J36</f>
        <v>160</v>
      </c>
      <c r="M36" s="346"/>
      <c r="N36" s="347"/>
    </row>
    <row r="37" spans="1:14" x14ac:dyDescent="0.2">
      <c r="A37" s="125">
        <v>33</v>
      </c>
      <c r="B37" s="350" t="s">
        <v>33</v>
      </c>
      <c r="C37" s="200">
        <v>6506</v>
      </c>
      <c r="D37" s="111">
        <v>427</v>
      </c>
      <c r="E37" s="203">
        <v>6703</v>
      </c>
      <c r="F37" s="112">
        <v>427</v>
      </c>
      <c r="G37" s="110">
        <v>6868</v>
      </c>
      <c r="H37" s="246">
        <v>437</v>
      </c>
      <c r="I37" s="203">
        <v>7066</v>
      </c>
      <c r="J37" s="246">
        <v>449</v>
      </c>
      <c r="K37" s="392">
        <f>$I37-'Año 2017'!$I37</f>
        <v>754</v>
      </c>
      <c r="L37" s="393">
        <f>$J37-'Año 2017'!$J37</f>
        <v>31</v>
      </c>
      <c r="M37" s="346"/>
      <c r="N37" s="347"/>
    </row>
    <row r="38" spans="1:14" ht="15.75" customHeight="1" x14ac:dyDescent="0.2">
      <c r="A38" s="125">
        <v>34</v>
      </c>
      <c r="B38" s="350" t="s">
        <v>34</v>
      </c>
      <c r="C38" s="200">
        <v>1140213</v>
      </c>
      <c r="D38" s="111">
        <v>255371</v>
      </c>
      <c r="E38" s="203">
        <v>1152533</v>
      </c>
      <c r="F38" s="112">
        <v>258519</v>
      </c>
      <c r="G38" s="110">
        <v>1164938</v>
      </c>
      <c r="H38" s="246">
        <v>264167</v>
      </c>
      <c r="I38" s="203">
        <v>1177262</v>
      </c>
      <c r="J38" s="246">
        <v>269555</v>
      </c>
      <c r="K38" s="392">
        <f>$I38-'Año 2017'!$I38</f>
        <v>48807</v>
      </c>
      <c r="L38" s="393">
        <f>$J38-'Año 2017'!$J38</f>
        <v>18511</v>
      </c>
      <c r="M38" s="346"/>
      <c r="N38" s="347"/>
    </row>
    <row r="39" spans="1:14" ht="25.5" customHeight="1" x14ac:dyDescent="0.2">
      <c r="A39" s="125">
        <v>35</v>
      </c>
      <c r="B39" s="350" t="s">
        <v>35</v>
      </c>
      <c r="C39" s="209">
        <v>89830</v>
      </c>
      <c r="D39" s="111">
        <v>10999</v>
      </c>
      <c r="E39" s="203">
        <v>93448</v>
      </c>
      <c r="F39" s="112">
        <v>11429</v>
      </c>
      <c r="G39" s="110">
        <v>97222</v>
      </c>
      <c r="H39" s="246">
        <v>12090</v>
      </c>
      <c r="I39" s="110">
        <v>101053</v>
      </c>
      <c r="J39" s="246">
        <v>12771</v>
      </c>
      <c r="K39" s="394">
        <f>$I39-'Año 2017'!$I39</f>
        <v>14663</v>
      </c>
      <c r="L39" s="395">
        <f>$J39-'Año 2017'!$J39</f>
        <v>2287</v>
      </c>
      <c r="M39" s="346"/>
      <c r="N39" s="347"/>
    </row>
    <row r="40" spans="1:14" x14ac:dyDescent="0.2">
      <c r="A40" s="125">
        <v>36</v>
      </c>
      <c r="B40" s="350" t="s">
        <v>36</v>
      </c>
      <c r="C40" s="200">
        <v>584924</v>
      </c>
      <c r="D40" s="111">
        <v>2512</v>
      </c>
      <c r="E40" s="110">
        <v>599838</v>
      </c>
      <c r="F40" s="112">
        <v>2616</v>
      </c>
      <c r="G40" s="110">
        <v>615174</v>
      </c>
      <c r="H40" s="246">
        <v>2721</v>
      </c>
      <c r="I40" s="203">
        <v>631352</v>
      </c>
      <c r="J40" s="246">
        <v>2838</v>
      </c>
      <c r="K40" s="392">
        <f>$I40-'Año 2017'!$I40</f>
        <v>62806</v>
      </c>
      <c r="L40" s="393">
        <f>$J40-'Año 2017'!$J40</f>
        <v>419</v>
      </c>
      <c r="M40" s="346"/>
      <c r="N40" s="347"/>
    </row>
    <row r="41" spans="1:14" ht="12.75" customHeight="1" x14ac:dyDescent="0.2">
      <c r="A41" s="125">
        <v>37</v>
      </c>
      <c r="B41" s="350" t="s">
        <v>37</v>
      </c>
      <c r="C41" s="209">
        <v>264699</v>
      </c>
      <c r="D41" s="111">
        <v>10958</v>
      </c>
      <c r="E41" s="203">
        <v>272362</v>
      </c>
      <c r="F41" s="112">
        <v>11062</v>
      </c>
      <c r="G41" s="110">
        <v>279997</v>
      </c>
      <c r="H41" s="246">
        <v>11440</v>
      </c>
      <c r="I41" s="110">
        <v>287669</v>
      </c>
      <c r="J41" s="246">
        <v>11829</v>
      </c>
      <c r="K41" s="394">
        <f>$I41-'Año 2017'!$I41</f>
        <v>30232</v>
      </c>
      <c r="L41" s="395">
        <f>$J41-'Año 2017'!$J41</f>
        <v>1205</v>
      </c>
      <c r="M41" s="346"/>
      <c r="N41" s="347"/>
    </row>
    <row r="42" spans="1:14" s="150" customFormat="1" ht="25.5" x14ac:dyDescent="0.2">
      <c r="A42" s="125">
        <v>38</v>
      </c>
      <c r="B42" s="350" t="s">
        <v>38</v>
      </c>
      <c r="C42" s="209">
        <v>247065</v>
      </c>
      <c r="D42" s="111">
        <v>10379</v>
      </c>
      <c r="E42" s="110">
        <v>251974</v>
      </c>
      <c r="F42" s="112">
        <v>10576</v>
      </c>
      <c r="G42" s="110">
        <v>257493</v>
      </c>
      <c r="H42" s="246">
        <v>10936</v>
      </c>
      <c r="I42" s="110">
        <v>262239</v>
      </c>
      <c r="J42" s="246">
        <v>11222</v>
      </c>
      <c r="K42" s="394">
        <f>$I42-'Año 2017'!$I42</f>
        <v>19515</v>
      </c>
      <c r="L42" s="395">
        <f>$J42-'Año 2017'!$J42</f>
        <v>1081</v>
      </c>
      <c r="M42" s="346"/>
      <c r="N42" s="347"/>
    </row>
    <row r="43" spans="1:14" x14ac:dyDescent="0.2">
      <c r="A43" s="125">
        <v>39</v>
      </c>
      <c r="B43" s="350" t="s">
        <v>39</v>
      </c>
      <c r="C43" s="200">
        <v>324642</v>
      </c>
      <c r="D43" s="111">
        <v>63571</v>
      </c>
      <c r="E43" s="110">
        <v>332816</v>
      </c>
      <c r="F43" s="112">
        <v>66722</v>
      </c>
      <c r="G43" s="110">
        <v>342053</v>
      </c>
      <c r="H43" s="246">
        <v>69565</v>
      </c>
      <c r="I43" s="203">
        <v>350068</v>
      </c>
      <c r="J43" s="246">
        <v>71950</v>
      </c>
      <c r="K43" s="392">
        <f>$I43-'Año 2017'!$I43</f>
        <v>30567</v>
      </c>
      <c r="L43" s="393">
        <f>$J43-'Año 2017'!$J43</f>
        <v>9998</v>
      </c>
      <c r="M43" s="346"/>
      <c r="N43" s="347"/>
    </row>
    <row r="44" spans="1:14" x14ac:dyDescent="0.2">
      <c r="A44" s="125">
        <v>40</v>
      </c>
      <c r="B44" s="350" t="s">
        <v>40</v>
      </c>
      <c r="C44" s="200">
        <v>28268</v>
      </c>
      <c r="D44" s="111">
        <v>3437</v>
      </c>
      <c r="E44" s="203">
        <v>28782</v>
      </c>
      <c r="F44" s="112">
        <v>3459</v>
      </c>
      <c r="G44" s="110">
        <v>29371</v>
      </c>
      <c r="H44" s="246">
        <v>3534</v>
      </c>
      <c r="I44" s="203">
        <v>29934</v>
      </c>
      <c r="J44" s="246">
        <v>3640</v>
      </c>
      <c r="K44" s="392">
        <f>$I44-'Año 2017'!$I44</f>
        <v>2239</v>
      </c>
      <c r="L44" s="393">
        <f>$J44-'Año 2017'!$J44</f>
        <v>277</v>
      </c>
      <c r="M44" s="346"/>
      <c r="N44" s="347"/>
    </row>
    <row r="45" spans="1:14" ht="25.5" x14ac:dyDescent="0.2">
      <c r="A45" s="125">
        <v>41</v>
      </c>
      <c r="B45" s="350" t="s">
        <v>41</v>
      </c>
      <c r="C45" s="209">
        <v>626927</v>
      </c>
      <c r="D45" s="111">
        <v>23178</v>
      </c>
      <c r="E45" s="203">
        <v>645011</v>
      </c>
      <c r="F45" s="112">
        <v>23935</v>
      </c>
      <c r="G45" s="110">
        <v>661452</v>
      </c>
      <c r="H45" s="246">
        <v>24802</v>
      </c>
      <c r="I45" s="110">
        <v>679423</v>
      </c>
      <c r="J45" s="246">
        <v>25620</v>
      </c>
      <c r="K45" s="394">
        <f>$I45-'Año 2017'!$I45</f>
        <v>71074</v>
      </c>
      <c r="L45" s="395">
        <f>$J45-'Año 2017'!$J45</f>
        <v>3190</v>
      </c>
      <c r="M45" s="346"/>
      <c r="N45" s="347"/>
    </row>
    <row r="46" spans="1:14" ht="25.5" x14ac:dyDescent="0.2">
      <c r="A46" s="125">
        <v>42</v>
      </c>
      <c r="B46" s="350" t="s">
        <v>42</v>
      </c>
      <c r="C46" s="209">
        <v>7933</v>
      </c>
      <c r="D46" s="111">
        <v>924</v>
      </c>
      <c r="E46" s="110">
        <v>8231</v>
      </c>
      <c r="F46" s="112">
        <v>920</v>
      </c>
      <c r="G46" s="110">
        <v>8543</v>
      </c>
      <c r="H46" s="246">
        <v>941</v>
      </c>
      <c r="I46" s="110">
        <v>8911</v>
      </c>
      <c r="J46" s="246">
        <v>962</v>
      </c>
      <c r="K46" s="394">
        <f>$I46-'Año 2017'!$I46</f>
        <v>1263</v>
      </c>
      <c r="L46" s="395">
        <f>$J46-'Año 2017'!$J46</f>
        <v>66</v>
      </c>
      <c r="M46" s="346"/>
      <c r="N46" s="347"/>
    </row>
    <row r="47" spans="1:14" ht="25.5" x14ac:dyDescent="0.2">
      <c r="A47" s="125">
        <v>43</v>
      </c>
      <c r="B47" s="350" t="s">
        <v>169</v>
      </c>
      <c r="C47" s="209">
        <v>13778</v>
      </c>
      <c r="D47" s="111">
        <v>2623</v>
      </c>
      <c r="E47" s="110">
        <v>14254</v>
      </c>
      <c r="F47" s="112">
        <v>2672</v>
      </c>
      <c r="G47" s="110">
        <v>14642</v>
      </c>
      <c r="H47" s="246">
        <v>2785</v>
      </c>
      <c r="I47" s="110">
        <v>15048</v>
      </c>
      <c r="J47" s="246">
        <v>2900</v>
      </c>
      <c r="K47" s="394">
        <f>$I47-'Año 2017'!$I47</f>
        <v>1684</v>
      </c>
      <c r="L47" s="395">
        <f>$J47-'Año 2017'!$J47</f>
        <v>374</v>
      </c>
      <c r="M47" s="346"/>
      <c r="N47" s="347"/>
    </row>
    <row r="48" spans="1:14" x14ac:dyDescent="0.2">
      <c r="A48" s="125">
        <v>44</v>
      </c>
      <c r="B48" s="350" t="s">
        <v>172</v>
      </c>
      <c r="C48" s="200">
        <v>29860</v>
      </c>
      <c r="D48" s="111">
        <v>14754</v>
      </c>
      <c r="E48" s="110">
        <v>30618</v>
      </c>
      <c r="F48" s="112">
        <v>14564</v>
      </c>
      <c r="G48" s="110">
        <v>31277</v>
      </c>
      <c r="H48" s="246">
        <v>14928</v>
      </c>
      <c r="I48" s="203">
        <v>31921</v>
      </c>
      <c r="J48" s="246">
        <v>15226</v>
      </c>
      <c r="K48" s="392">
        <f>$I48-'Año 2017'!$I48</f>
        <v>2755</v>
      </c>
      <c r="L48" s="393">
        <f>$J48-'Año 2017'!$J48</f>
        <v>774</v>
      </c>
      <c r="M48" s="346"/>
      <c r="N48" s="347"/>
    </row>
    <row r="49" spans="1:14" x14ac:dyDescent="0.2">
      <c r="A49" s="125">
        <v>45</v>
      </c>
      <c r="B49" s="350" t="s">
        <v>43</v>
      </c>
      <c r="C49" s="200">
        <v>10442</v>
      </c>
      <c r="D49" s="111">
        <v>1523</v>
      </c>
      <c r="E49" s="203">
        <v>10723</v>
      </c>
      <c r="F49" s="112">
        <v>1535</v>
      </c>
      <c r="G49" s="110">
        <v>10992</v>
      </c>
      <c r="H49" s="246">
        <v>1589</v>
      </c>
      <c r="I49" s="203">
        <v>11292</v>
      </c>
      <c r="J49" s="246">
        <v>1646</v>
      </c>
      <c r="K49" s="392">
        <f>$I49-'Año 2017'!$I49</f>
        <v>1132</v>
      </c>
      <c r="L49" s="393">
        <f>$J49-'Año 2017'!$J49</f>
        <v>161</v>
      </c>
      <c r="M49" s="346"/>
      <c r="N49" s="347"/>
    </row>
    <row r="50" spans="1:14" x14ac:dyDescent="0.2">
      <c r="A50" s="125">
        <v>46</v>
      </c>
      <c r="B50" s="350" t="s">
        <v>44</v>
      </c>
      <c r="C50" s="200">
        <v>4214996</v>
      </c>
      <c r="D50" s="111">
        <v>72078</v>
      </c>
      <c r="E50" s="203">
        <v>4323804</v>
      </c>
      <c r="F50" s="112">
        <v>72561</v>
      </c>
      <c r="G50" s="110">
        <v>4389333</v>
      </c>
      <c r="H50" s="246">
        <v>73111</v>
      </c>
      <c r="I50" s="203">
        <v>4459644</v>
      </c>
      <c r="J50" s="246">
        <v>73641</v>
      </c>
      <c r="K50" s="392">
        <f>$I50-'Año 2017'!$I50</f>
        <v>310004</v>
      </c>
      <c r="L50" s="393">
        <f>$J50-'Año 2017'!$J50</f>
        <v>2246</v>
      </c>
      <c r="M50" s="346"/>
      <c r="N50" s="347"/>
    </row>
    <row r="51" spans="1:14" x14ac:dyDescent="0.2">
      <c r="A51" s="125">
        <v>47</v>
      </c>
      <c r="B51" s="350" t="s">
        <v>45</v>
      </c>
      <c r="C51" s="200">
        <v>373813</v>
      </c>
      <c r="D51" s="111">
        <v>17551</v>
      </c>
      <c r="E51" s="203">
        <v>384940</v>
      </c>
      <c r="F51" s="112">
        <v>18366</v>
      </c>
      <c r="G51" s="110">
        <v>396415</v>
      </c>
      <c r="H51" s="246">
        <v>19249</v>
      </c>
      <c r="I51" s="203">
        <v>407929</v>
      </c>
      <c r="J51" s="246">
        <v>20132</v>
      </c>
      <c r="K51" s="392">
        <f>$I51-'Año 2017'!$I51</f>
        <v>44033</v>
      </c>
      <c r="L51" s="393">
        <f>$J51-'Año 2017'!$J51</f>
        <v>3470</v>
      </c>
      <c r="M51" s="346"/>
      <c r="N51" s="347"/>
    </row>
    <row r="52" spans="1:14" x14ac:dyDescent="0.2">
      <c r="A52" s="125">
        <v>48</v>
      </c>
      <c r="B52" s="350" t="s">
        <v>46</v>
      </c>
      <c r="C52" s="200">
        <v>16535</v>
      </c>
      <c r="D52" s="111">
        <v>1204</v>
      </c>
      <c r="E52" s="203">
        <v>17008</v>
      </c>
      <c r="F52" s="112">
        <v>1166</v>
      </c>
      <c r="G52" s="110">
        <v>17390</v>
      </c>
      <c r="H52" s="246">
        <v>1204</v>
      </c>
      <c r="I52" s="203">
        <v>17846</v>
      </c>
      <c r="J52" s="246">
        <v>1236</v>
      </c>
      <c r="K52" s="392">
        <f>$I52-'Año 2017'!$I52</f>
        <v>1874</v>
      </c>
      <c r="L52" s="393">
        <f>$J52-'Año 2017'!$J52</f>
        <v>76</v>
      </c>
      <c r="M52" s="346"/>
      <c r="N52" s="347"/>
    </row>
    <row r="53" spans="1:14" ht="16.5" customHeight="1" x14ac:dyDescent="0.2">
      <c r="A53" s="125">
        <v>49</v>
      </c>
      <c r="B53" s="350" t="s">
        <v>47</v>
      </c>
      <c r="C53" s="209">
        <v>145610</v>
      </c>
      <c r="D53" s="111">
        <v>2287</v>
      </c>
      <c r="E53" s="203">
        <v>150074</v>
      </c>
      <c r="F53" s="112">
        <v>2267</v>
      </c>
      <c r="G53" s="110">
        <v>154066</v>
      </c>
      <c r="H53" s="246">
        <v>2344</v>
      </c>
      <c r="I53" s="110">
        <v>158559</v>
      </c>
      <c r="J53" s="246">
        <v>2443</v>
      </c>
      <c r="K53" s="394">
        <f>$I53-'Año 2017'!$I53</f>
        <v>17389</v>
      </c>
      <c r="L53" s="395">
        <f>$J53-'Año 2017'!$J53</f>
        <v>231</v>
      </c>
      <c r="M53" s="346"/>
      <c r="N53" s="347"/>
    </row>
    <row r="54" spans="1:14" x14ac:dyDescent="0.2">
      <c r="A54" s="125">
        <v>50</v>
      </c>
      <c r="B54" s="350" t="s">
        <v>48</v>
      </c>
      <c r="C54" s="200">
        <v>183489</v>
      </c>
      <c r="D54" s="111">
        <v>1068</v>
      </c>
      <c r="E54" s="110">
        <v>186756</v>
      </c>
      <c r="F54" s="112">
        <v>1053</v>
      </c>
      <c r="G54" s="110">
        <v>189986</v>
      </c>
      <c r="H54" s="246">
        <v>1097</v>
      </c>
      <c r="I54" s="203">
        <v>193534</v>
      </c>
      <c r="J54" s="246">
        <v>1128</v>
      </c>
      <c r="K54" s="392">
        <f>$I54-'Año 2017'!$I54</f>
        <v>13442</v>
      </c>
      <c r="L54" s="393">
        <f>$J54-'Año 2017'!$J54</f>
        <v>90</v>
      </c>
      <c r="M54" s="346"/>
      <c r="N54" s="347"/>
    </row>
    <row r="55" spans="1:14" x14ac:dyDescent="0.2">
      <c r="A55" s="125">
        <v>51</v>
      </c>
      <c r="B55" s="350" t="s">
        <v>171</v>
      </c>
      <c r="C55" s="200">
        <v>641</v>
      </c>
      <c r="D55" s="111">
        <v>151</v>
      </c>
      <c r="E55" s="203">
        <v>646</v>
      </c>
      <c r="F55" s="112">
        <v>146</v>
      </c>
      <c r="G55" s="110">
        <v>655</v>
      </c>
      <c r="H55" s="246">
        <v>149</v>
      </c>
      <c r="I55" s="203">
        <v>667</v>
      </c>
      <c r="J55" s="246">
        <v>151</v>
      </c>
      <c r="K55" s="392">
        <f>$I55-'Año 2017'!$I55</f>
        <v>32</v>
      </c>
      <c r="L55" s="393">
        <f>$J55-'Año 2017'!$J55</f>
        <v>5</v>
      </c>
      <c r="M55" s="346"/>
      <c r="N55" s="347"/>
    </row>
    <row r="56" spans="1:14" x14ac:dyDescent="0.2">
      <c r="A56" s="125">
        <v>52</v>
      </c>
      <c r="B56" s="350" t="s">
        <v>49</v>
      </c>
      <c r="C56" s="200">
        <v>57434</v>
      </c>
      <c r="D56" s="111">
        <v>11834</v>
      </c>
      <c r="E56" s="203">
        <v>58290</v>
      </c>
      <c r="F56" s="112">
        <v>12000</v>
      </c>
      <c r="G56" s="110">
        <v>59205</v>
      </c>
      <c r="H56" s="246">
        <v>12325</v>
      </c>
      <c r="I56" s="203">
        <v>60241</v>
      </c>
      <c r="J56" s="246">
        <v>12629</v>
      </c>
      <c r="K56" s="392">
        <f>$I56-'Año 2017'!$I56</f>
        <v>3749</v>
      </c>
      <c r="L56" s="393">
        <f>$J56-'Año 2017'!$J56</f>
        <v>1070</v>
      </c>
      <c r="M56" s="346"/>
      <c r="N56" s="347"/>
    </row>
    <row r="57" spans="1:14" ht="25.5" x14ac:dyDescent="0.2">
      <c r="A57" s="125">
        <v>53</v>
      </c>
      <c r="B57" s="350" t="s">
        <v>50</v>
      </c>
      <c r="C57" s="209">
        <v>21012</v>
      </c>
      <c r="D57" s="111">
        <v>1154</v>
      </c>
      <c r="E57" s="203">
        <v>21412</v>
      </c>
      <c r="F57" s="112">
        <v>1163</v>
      </c>
      <c r="G57" s="110">
        <v>21821</v>
      </c>
      <c r="H57" s="246">
        <v>1195</v>
      </c>
      <c r="I57" s="110">
        <v>22141</v>
      </c>
      <c r="J57" s="246">
        <v>1229</v>
      </c>
      <c r="K57" s="394">
        <f>$I57-'Año 2017'!$I57</f>
        <v>1398</v>
      </c>
      <c r="L57" s="395">
        <f>$J57-'Año 2017'!$J57</f>
        <v>96</v>
      </c>
      <c r="M57" s="346"/>
      <c r="N57" s="347"/>
    </row>
    <row r="58" spans="1:14" x14ac:dyDescent="0.2">
      <c r="A58" s="125">
        <v>54</v>
      </c>
      <c r="B58" s="350" t="s">
        <v>51</v>
      </c>
      <c r="C58" s="200">
        <v>655599</v>
      </c>
      <c r="D58" s="111">
        <v>1719</v>
      </c>
      <c r="E58" s="110">
        <v>670925</v>
      </c>
      <c r="F58" s="112">
        <v>1734</v>
      </c>
      <c r="G58" s="110">
        <v>685185</v>
      </c>
      <c r="H58" s="246">
        <v>1746</v>
      </c>
      <c r="I58" s="203">
        <v>699645</v>
      </c>
      <c r="J58" s="246">
        <v>1763</v>
      </c>
      <c r="K58" s="392">
        <f>$I58-'Año 2017'!$I58</f>
        <v>57968</v>
      </c>
      <c r="L58" s="393">
        <f>$J58-'Año 2017'!$J58</f>
        <v>73</v>
      </c>
      <c r="M58" s="346"/>
      <c r="N58" s="347"/>
    </row>
    <row r="59" spans="1:14" x14ac:dyDescent="0.2">
      <c r="A59" s="125">
        <v>55</v>
      </c>
      <c r="B59" s="350" t="s">
        <v>52</v>
      </c>
      <c r="C59" s="200">
        <v>9067</v>
      </c>
      <c r="D59" s="111">
        <v>642</v>
      </c>
      <c r="E59" s="203">
        <v>9304</v>
      </c>
      <c r="F59" s="112">
        <v>645</v>
      </c>
      <c r="G59" s="110">
        <v>9553</v>
      </c>
      <c r="H59" s="246">
        <v>666</v>
      </c>
      <c r="I59" s="203">
        <v>9806</v>
      </c>
      <c r="J59" s="246">
        <v>693</v>
      </c>
      <c r="K59" s="392">
        <f>$I59-'Año 2017'!$I59</f>
        <v>956</v>
      </c>
      <c r="L59" s="393">
        <f>$J59-'Año 2017'!$J59</f>
        <v>69</v>
      </c>
      <c r="M59" s="346"/>
      <c r="N59" s="347"/>
    </row>
    <row r="60" spans="1:14" ht="29.25" customHeight="1" x14ac:dyDescent="0.2">
      <c r="A60" s="125">
        <v>56</v>
      </c>
      <c r="B60" s="350" t="s">
        <v>53</v>
      </c>
      <c r="C60" s="209">
        <v>280741</v>
      </c>
      <c r="D60" s="111">
        <v>15396</v>
      </c>
      <c r="E60" s="203">
        <v>289951</v>
      </c>
      <c r="F60" s="112">
        <v>15776</v>
      </c>
      <c r="G60" s="110">
        <v>298521</v>
      </c>
      <c r="H60" s="246">
        <v>16229</v>
      </c>
      <c r="I60" s="110">
        <v>307542</v>
      </c>
      <c r="J60" s="246">
        <v>16724</v>
      </c>
      <c r="K60" s="394">
        <f>$I60-'Año 2017'!$I60</f>
        <v>34497</v>
      </c>
      <c r="L60" s="395">
        <f>$J60-'Año 2017'!$J60</f>
        <v>1741</v>
      </c>
      <c r="M60" s="346"/>
      <c r="N60" s="347"/>
    </row>
    <row r="61" spans="1:14" ht="17.25" customHeight="1" x14ac:dyDescent="0.2">
      <c r="A61" s="125">
        <v>57</v>
      </c>
      <c r="B61" s="350" t="s">
        <v>416</v>
      </c>
      <c r="C61" s="215">
        <v>21585</v>
      </c>
      <c r="D61" s="217">
        <v>1313</v>
      </c>
      <c r="E61" s="110">
        <v>21763</v>
      </c>
      <c r="F61" s="216">
        <v>1324</v>
      </c>
      <c r="G61" s="218">
        <v>22222</v>
      </c>
      <c r="H61" s="249">
        <v>1334</v>
      </c>
      <c r="I61" s="218">
        <v>22664</v>
      </c>
      <c r="J61" s="249">
        <v>1351</v>
      </c>
      <c r="K61" s="396">
        <f>$I61-'Año 2017'!$I61</f>
        <v>1497</v>
      </c>
      <c r="L61" s="397">
        <f>$J61-'Año 2017'!$J61</f>
        <v>56</v>
      </c>
      <c r="M61" s="346"/>
      <c r="N61" s="347"/>
    </row>
    <row r="62" spans="1:14" ht="17.25" customHeight="1" x14ac:dyDescent="0.2">
      <c r="A62" s="125">
        <v>58</v>
      </c>
      <c r="B62" s="350" t="s">
        <v>417</v>
      </c>
      <c r="C62" s="215">
        <v>7902</v>
      </c>
      <c r="D62" s="217">
        <v>1219</v>
      </c>
      <c r="E62" s="218">
        <v>7976</v>
      </c>
      <c r="F62" s="216">
        <v>1248</v>
      </c>
      <c r="G62" s="218">
        <v>8168</v>
      </c>
      <c r="H62" s="249">
        <v>1292</v>
      </c>
      <c r="I62" s="218">
        <v>8333</v>
      </c>
      <c r="J62" s="249">
        <v>1322</v>
      </c>
      <c r="K62" s="396">
        <f>$I62-'Año 2017'!$I62</f>
        <v>640</v>
      </c>
      <c r="L62" s="397">
        <f>$J62-'Año 2017'!$J62</f>
        <v>143</v>
      </c>
      <c r="M62" s="346"/>
      <c r="N62" s="347"/>
    </row>
    <row r="63" spans="1:14" ht="17.25" customHeight="1" x14ac:dyDescent="0.2">
      <c r="A63" s="125">
        <v>59</v>
      </c>
      <c r="B63" s="350" t="s">
        <v>418</v>
      </c>
      <c r="C63" s="215">
        <v>19392</v>
      </c>
      <c r="D63" s="217">
        <v>1531</v>
      </c>
      <c r="E63" s="218">
        <v>19629</v>
      </c>
      <c r="F63" s="216">
        <v>1545</v>
      </c>
      <c r="G63" s="218">
        <v>19989</v>
      </c>
      <c r="H63" s="249">
        <v>1558</v>
      </c>
      <c r="I63" s="218">
        <v>20324</v>
      </c>
      <c r="J63" s="249">
        <v>1582</v>
      </c>
      <c r="K63" s="396">
        <f>$I63-'Año 2017'!$I63</f>
        <v>1317</v>
      </c>
      <c r="L63" s="397">
        <f>$J63-'Año 2017'!$J63</f>
        <v>71</v>
      </c>
      <c r="M63" s="346"/>
      <c r="N63" s="347"/>
    </row>
    <row r="64" spans="1:14" ht="17.25" customHeight="1" x14ac:dyDescent="0.2">
      <c r="A64" s="125">
        <v>60</v>
      </c>
      <c r="B64" s="350" t="s">
        <v>283</v>
      </c>
      <c r="C64" s="215">
        <v>48138</v>
      </c>
      <c r="D64" s="217">
        <v>6231</v>
      </c>
      <c r="E64" s="218">
        <v>49667</v>
      </c>
      <c r="F64" s="216">
        <v>6414</v>
      </c>
      <c r="G64" s="218">
        <v>51096</v>
      </c>
      <c r="H64" s="249">
        <v>6731</v>
      </c>
      <c r="I64" s="218">
        <v>52395</v>
      </c>
      <c r="J64" s="249">
        <v>7000</v>
      </c>
      <c r="K64" s="396">
        <f>$I64-'Año 2017'!$I64</f>
        <v>5571</v>
      </c>
      <c r="L64" s="397">
        <f>$J64-'Año 2017'!$J64</f>
        <v>1059</v>
      </c>
      <c r="M64" s="346"/>
      <c r="N64" s="347"/>
    </row>
    <row r="65" spans="1:14" ht="17.25" customHeight="1" x14ac:dyDescent="0.2">
      <c r="A65" s="125">
        <v>61</v>
      </c>
      <c r="B65" s="350" t="s">
        <v>279</v>
      </c>
      <c r="C65" s="215">
        <v>206995</v>
      </c>
      <c r="D65" s="217">
        <v>41031</v>
      </c>
      <c r="E65" s="218">
        <v>214239</v>
      </c>
      <c r="F65" s="216">
        <v>42941</v>
      </c>
      <c r="G65" s="218">
        <v>221437</v>
      </c>
      <c r="H65" s="249">
        <v>44889</v>
      </c>
      <c r="I65" s="218">
        <v>227893</v>
      </c>
      <c r="J65" s="249">
        <v>46856</v>
      </c>
      <c r="K65" s="396">
        <f>$I65-'Año 2017'!$I65</f>
        <v>27178</v>
      </c>
      <c r="L65" s="397">
        <f>$J65-'Año 2017'!$J65</f>
        <v>7416</v>
      </c>
      <c r="M65" s="346"/>
      <c r="N65" s="347"/>
    </row>
    <row r="66" spans="1:14" ht="17.25" customHeight="1" x14ac:dyDescent="0.2">
      <c r="A66" s="125">
        <v>62</v>
      </c>
      <c r="B66" s="350" t="s">
        <v>282</v>
      </c>
      <c r="C66" s="215">
        <v>29378</v>
      </c>
      <c r="D66" s="217">
        <v>3817</v>
      </c>
      <c r="E66" s="218">
        <v>30272</v>
      </c>
      <c r="F66" s="216">
        <v>3914</v>
      </c>
      <c r="G66" s="218">
        <v>31084</v>
      </c>
      <c r="H66" s="249">
        <v>4028</v>
      </c>
      <c r="I66" s="218">
        <v>31940</v>
      </c>
      <c r="J66" s="249">
        <v>4156</v>
      </c>
      <c r="K66" s="396">
        <f>$I66-'Año 2017'!$I66</f>
        <v>3348</v>
      </c>
      <c r="L66" s="397">
        <f>$J66-'Año 2017'!$J66</f>
        <v>453</v>
      </c>
      <c r="M66" s="346"/>
      <c r="N66" s="347"/>
    </row>
    <row r="67" spans="1:14" ht="17.25" customHeight="1" x14ac:dyDescent="0.2">
      <c r="A67" s="125">
        <v>63</v>
      </c>
      <c r="B67" s="350" t="s">
        <v>276</v>
      </c>
      <c r="C67" s="215">
        <v>1746</v>
      </c>
      <c r="D67" s="217">
        <v>604</v>
      </c>
      <c r="E67" s="218">
        <v>1833</v>
      </c>
      <c r="F67" s="216">
        <v>630</v>
      </c>
      <c r="G67" s="218">
        <v>1911</v>
      </c>
      <c r="H67" s="249">
        <v>659</v>
      </c>
      <c r="I67" s="218">
        <v>1993</v>
      </c>
      <c r="J67" s="249">
        <v>681</v>
      </c>
      <c r="K67" s="396">
        <f>$I67-'Año 2017'!$I67</f>
        <v>304</v>
      </c>
      <c r="L67" s="397">
        <f>$J67-'Año 2017'!$J67</f>
        <v>105</v>
      </c>
      <c r="M67" s="346"/>
      <c r="N67" s="347"/>
    </row>
    <row r="68" spans="1:14" ht="17.25" customHeight="1" x14ac:dyDescent="0.2">
      <c r="A68" s="125">
        <v>64</v>
      </c>
      <c r="B68" s="350" t="s">
        <v>285</v>
      </c>
      <c r="C68" s="215">
        <v>238240</v>
      </c>
      <c r="D68" s="217">
        <v>1552</v>
      </c>
      <c r="E68" s="218">
        <v>247524</v>
      </c>
      <c r="F68" s="216">
        <v>1583</v>
      </c>
      <c r="G68" s="218">
        <v>256002</v>
      </c>
      <c r="H68" s="249">
        <v>1657</v>
      </c>
      <c r="I68" s="218">
        <v>264135</v>
      </c>
      <c r="J68" s="249">
        <v>1727</v>
      </c>
      <c r="K68" s="396">
        <f>$I68-'Año 2017'!$I68</f>
        <v>36178</v>
      </c>
      <c r="L68" s="397">
        <f>$J68-'Año 2017'!$J68</f>
        <v>243</v>
      </c>
      <c r="M68" s="346"/>
      <c r="N68" s="347"/>
    </row>
    <row r="69" spans="1:14" ht="17.25" customHeight="1" x14ac:dyDescent="0.2">
      <c r="A69" s="125">
        <v>65</v>
      </c>
      <c r="B69" s="350" t="s">
        <v>286</v>
      </c>
      <c r="C69" s="215">
        <v>725769</v>
      </c>
      <c r="D69" s="217">
        <v>3977</v>
      </c>
      <c r="E69" s="218">
        <v>750553</v>
      </c>
      <c r="F69" s="216">
        <v>4084</v>
      </c>
      <c r="G69" s="218">
        <v>775744</v>
      </c>
      <c r="H69" s="249">
        <v>4273</v>
      </c>
      <c r="I69" s="218">
        <v>801789</v>
      </c>
      <c r="J69" s="249">
        <v>4467</v>
      </c>
      <c r="K69" s="396">
        <f>$I69-'Año 2017'!$I69</f>
        <v>98808</v>
      </c>
      <c r="L69" s="397">
        <f>$J69-'Año 2017'!$J69</f>
        <v>602</v>
      </c>
      <c r="M69" s="346"/>
      <c r="N69" s="347"/>
    </row>
    <row r="70" spans="1:14" ht="17.25" customHeight="1" x14ac:dyDescent="0.2">
      <c r="A70" s="125">
        <v>66</v>
      </c>
      <c r="B70" s="350" t="s">
        <v>284</v>
      </c>
      <c r="C70" s="215">
        <v>1084565</v>
      </c>
      <c r="D70" s="217">
        <v>82132</v>
      </c>
      <c r="E70" s="218">
        <v>1119633</v>
      </c>
      <c r="F70" s="216">
        <v>85034</v>
      </c>
      <c r="G70" s="218">
        <v>1152819</v>
      </c>
      <c r="H70" s="249">
        <v>88137</v>
      </c>
      <c r="I70" s="218">
        <v>1187410</v>
      </c>
      <c r="J70" s="249">
        <v>91056</v>
      </c>
      <c r="K70" s="396">
        <f>$I70-'Año 2017'!$I70</f>
        <v>137590</v>
      </c>
      <c r="L70" s="397">
        <f>$J70-'Año 2017'!$J70</f>
        <v>12032</v>
      </c>
      <c r="M70" s="346"/>
      <c r="N70" s="347"/>
    </row>
    <row r="71" spans="1:14" ht="17.25" customHeight="1" x14ac:dyDescent="0.2">
      <c r="A71" s="125">
        <v>67</v>
      </c>
      <c r="B71" s="350" t="s">
        <v>277</v>
      </c>
      <c r="C71" s="215">
        <v>1675</v>
      </c>
      <c r="D71" s="217">
        <v>1393</v>
      </c>
      <c r="E71" s="218">
        <v>1723</v>
      </c>
      <c r="F71" s="216">
        <v>1410</v>
      </c>
      <c r="G71" s="218">
        <v>1763</v>
      </c>
      <c r="H71" s="249">
        <v>1442</v>
      </c>
      <c r="I71" s="218">
        <v>1829</v>
      </c>
      <c r="J71" s="249">
        <v>1479</v>
      </c>
      <c r="K71" s="396">
        <f>$I71-'Año 2017'!$I71</f>
        <v>202</v>
      </c>
      <c r="L71" s="397">
        <f>$J71-'Año 2017'!$J71</f>
        <v>130</v>
      </c>
      <c r="M71" s="346"/>
      <c r="N71" s="347"/>
    </row>
    <row r="72" spans="1:14" ht="17.25" customHeight="1" x14ac:dyDescent="0.2">
      <c r="A72" s="125">
        <v>68</v>
      </c>
      <c r="B72" s="350" t="s">
        <v>274</v>
      </c>
      <c r="C72" s="215">
        <v>2551</v>
      </c>
      <c r="D72" s="217">
        <v>877</v>
      </c>
      <c r="E72" s="218">
        <v>2646</v>
      </c>
      <c r="F72" s="216">
        <v>855</v>
      </c>
      <c r="G72" s="218">
        <v>2721</v>
      </c>
      <c r="H72" s="249">
        <v>895</v>
      </c>
      <c r="I72" s="218">
        <v>2802</v>
      </c>
      <c r="J72" s="249">
        <v>917</v>
      </c>
      <c r="K72" s="396">
        <f>$I72-'Año 2017'!$I72</f>
        <v>349</v>
      </c>
      <c r="L72" s="397">
        <f>$J72-'Año 2017'!$J72</f>
        <v>74</v>
      </c>
      <c r="M72" s="346"/>
      <c r="N72" s="347"/>
    </row>
    <row r="73" spans="1:14" ht="17.25" customHeight="1" x14ac:dyDescent="0.2">
      <c r="A73" s="125">
        <v>69</v>
      </c>
      <c r="B73" s="350" t="s">
        <v>280</v>
      </c>
      <c r="C73" s="215">
        <v>2831</v>
      </c>
      <c r="D73" s="217">
        <v>627</v>
      </c>
      <c r="E73" s="218">
        <v>2915</v>
      </c>
      <c r="F73" s="216">
        <v>641</v>
      </c>
      <c r="G73" s="218">
        <v>3010</v>
      </c>
      <c r="H73" s="249">
        <v>661</v>
      </c>
      <c r="I73" s="218">
        <v>3102</v>
      </c>
      <c r="J73" s="249">
        <v>682</v>
      </c>
      <c r="K73" s="396">
        <f>$I73-'Año 2017'!$I73</f>
        <v>340</v>
      </c>
      <c r="L73" s="397">
        <f>$J73-'Año 2017'!$J73</f>
        <v>70</v>
      </c>
      <c r="M73" s="346"/>
      <c r="N73" s="347"/>
    </row>
    <row r="74" spans="1:14" ht="17.25" customHeight="1" x14ac:dyDescent="0.2">
      <c r="A74" s="125">
        <v>70</v>
      </c>
      <c r="B74" s="350" t="s">
        <v>351</v>
      </c>
      <c r="C74" s="215">
        <v>24328</v>
      </c>
      <c r="D74" s="217">
        <v>2456</v>
      </c>
      <c r="E74" s="218">
        <v>26775</v>
      </c>
      <c r="F74" s="216">
        <v>2539</v>
      </c>
      <c r="G74" s="218">
        <v>29457</v>
      </c>
      <c r="H74" s="249">
        <v>2677</v>
      </c>
      <c r="I74" s="218">
        <v>32203</v>
      </c>
      <c r="J74" s="249">
        <v>2835</v>
      </c>
      <c r="K74" s="396">
        <f>$I74-'Año 2017'!$I74</f>
        <v>10460</v>
      </c>
      <c r="L74" s="397">
        <f>$J74-'Año 2017'!$J74</f>
        <v>531</v>
      </c>
      <c r="M74" s="346"/>
      <c r="N74" s="347"/>
    </row>
    <row r="75" spans="1:14" ht="17.25" customHeight="1" x14ac:dyDescent="0.2">
      <c r="A75" s="125">
        <v>71</v>
      </c>
      <c r="B75" s="350" t="s">
        <v>352</v>
      </c>
      <c r="C75" s="215">
        <v>4969</v>
      </c>
      <c r="D75" s="217">
        <v>617</v>
      </c>
      <c r="E75" s="218">
        <v>5260</v>
      </c>
      <c r="F75" s="216">
        <v>610</v>
      </c>
      <c r="G75" s="218">
        <v>5503</v>
      </c>
      <c r="H75" s="249">
        <v>646</v>
      </c>
      <c r="I75" s="218">
        <v>5807</v>
      </c>
      <c r="J75" s="249">
        <v>685</v>
      </c>
      <c r="K75" s="396">
        <f>$I75-'Año 2017'!$I75</f>
        <v>1121</v>
      </c>
      <c r="L75" s="397">
        <f>$J75-'Año 2017'!$J75</f>
        <v>98</v>
      </c>
      <c r="M75" s="346"/>
      <c r="N75" s="347"/>
    </row>
    <row r="76" spans="1:14" ht="17.25" customHeight="1" x14ac:dyDescent="0.2">
      <c r="A76" s="125">
        <v>72</v>
      </c>
      <c r="B76" s="350" t="s">
        <v>353</v>
      </c>
      <c r="C76" s="215">
        <v>3935</v>
      </c>
      <c r="D76" s="217">
        <v>807</v>
      </c>
      <c r="E76" s="218">
        <v>4146</v>
      </c>
      <c r="F76" s="216">
        <v>821</v>
      </c>
      <c r="G76" s="218">
        <v>4340</v>
      </c>
      <c r="H76" s="249">
        <v>872</v>
      </c>
      <c r="I76" s="218">
        <v>4571</v>
      </c>
      <c r="J76" s="249">
        <v>926</v>
      </c>
      <c r="K76" s="396">
        <f>$I76-'Año 2017'!$I76</f>
        <v>847</v>
      </c>
      <c r="L76" s="397">
        <f>$J76-'Año 2017'!$J76</f>
        <v>166</v>
      </c>
      <c r="M76" s="346"/>
      <c r="N76" s="347"/>
    </row>
    <row r="77" spans="1:14" ht="17.25" customHeight="1" x14ac:dyDescent="0.2">
      <c r="A77" s="125">
        <v>73</v>
      </c>
      <c r="B77" s="350" t="s">
        <v>354</v>
      </c>
      <c r="C77" s="215">
        <v>363</v>
      </c>
      <c r="D77" s="217">
        <v>53</v>
      </c>
      <c r="E77" s="218">
        <v>387</v>
      </c>
      <c r="F77" s="216">
        <v>51</v>
      </c>
      <c r="G77" s="218">
        <v>398</v>
      </c>
      <c r="H77" s="249">
        <v>54</v>
      </c>
      <c r="I77" s="218">
        <v>415</v>
      </c>
      <c r="J77" s="249">
        <v>56</v>
      </c>
      <c r="K77" s="396">
        <f>$I77-'Año 2017'!$I77</f>
        <v>63</v>
      </c>
      <c r="L77" s="397">
        <f>$J77-'Año 2017'!$J77</f>
        <v>4</v>
      </c>
      <c r="M77" s="346"/>
      <c r="N77" s="347"/>
    </row>
    <row r="78" spans="1:14" ht="28.5" customHeight="1" x14ac:dyDescent="0.2">
      <c r="A78" s="125">
        <v>74</v>
      </c>
      <c r="B78" s="350" t="s">
        <v>355</v>
      </c>
      <c r="C78" s="215">
        <v>5283</v>
      </c>
      <c r="D78" s="217">
        <v>701</v>
      </c>
      <c r="E78" s="218">
        <v>5569</v>
      </c>
      <c r="F78" s="216">
        <v>727</v>
      </c>
      <c r="G78" s="218">
        <v>5868</v>
      </c>
      <c r="H78" s="249">
        <v>767</v>
      </c>
      <c r="I78" s="218">
        <v>6141</v>
      </c>
      <c r="J78" s="249">
        <v>821</v>
      </c>
      <c r="K78" s="396">
        <f>$I78-'Año 2017'!$I78</f>
        <v>1144</v>
      </c>
      <c r="L78" s="397">
        <f>$J78-'Año 2017'!$J78</f>
        <v>158</v>
      </c>
      <c r="M78" s="346"/>
      <c r="N78" s="347"/>
    </row>
    <row r="79" spans="1:14" ht="17.25" customHeight="1" x14ac:dyDescent="0.2">
      <c r="A79" s="125">
        <v>75</v>
      </c>
      <c r="B79" s="350" t="s">
        <v>356</v>
      </c>
      <c r="C79" s="215">
        <v>17944</v>
      </c>
      <c r="D79" s="217">
        <v>17337</v>
      </c>
      <c r="E79" s="218">
        <v>18465</v>
      </c>
      <c r="F79" s="216">
        <v>17764</v>
      </c>
      <c r="G79" s="218">
        <v>19021</v>
      </c>
      <c r="H79" s="249">
        <v>18498</v>
      </c>
      <c r="I79" s="218">
        <v>19599</v>
      </c>
      <c r="J79" s="249">
        <v>19257</v>
      </c>
      <c r="K79" s="396">
        <f>$I79-'Año 2017'!$I79</f>
        <v>2082</v>
      </c>
      <c r="L79" s="397">
        <f>$J79-'Año 2017'!$J79</f>
        <v>2583</v>
      </c>
      <c r="M79" s="346"/>
      <c r="N79" s="347"/>
    </row>
    <row r="80" spans="1:14" ht="17.25" customHeight="1" x14ac:dyDescent="0.2">
      <c r="A80" s="125">
        <v>76</v>
      </c>
      <c r="B80" s="350" t="s">
        <v>357</v>
      </c>
      <c r="C80" s="215">
        <v>447628</v>
      </c>
      <c r="D80" s="217">
        <v>71791</v>
      </c>
      <c r="E80" s="218">
        <v>467086</v>
      </c>
      <c r="F80" s="216">
        <v>74651</v>
      </c>
      <c r="G80" s="218">
        <v>485723</v>
      </c>
      <c r="H80" s="249">
        <v>77837</v>
      </c>
      <c r="I80" s="218">
        <v>503570</v>
      </c>
      <c r="J80" s="249">
        <v>80711</v>
      </c>
      <c r="K80" s="396">
        <f>$I80-'Año 2017'!$I80</f>
        <v>76611</v>
      </c>
      <c r="L80" s="397">
        <f>$J80-'Año 2017'!$J80</f>
        <v>11974</v>
      </c>
      <c r="M80" s="346"/>
      <c r="N80" s="347"/>
    </row>
    <row r="81" spans="1:16" s="150" customFormat="1" ht="17.25" customHeight="1" x14ac:dyDescent="0.2">
      <c r="A81" s="125">
        <v>77</v>
      </c>
      <c r="B81" s="350" t="s">
        <v>358</v>
      </c>
      <c r="C81" s="215">
        <v>506</v>
      </c>
      <c r="D81" s="217">
        <v>148</v>
      </c>
      <c r="E81" s="218">
        <v>545</v>
      </c>
      <c r="F81" s="216">
        <v>147</v>
      </c>
      <c r="G81" s="218">
        <v>581</v>
      </c>
      <c r="H81" s="249">
        <v>152</v>
      </c>
      <c r="I81" s="218">
        <v>624</v>
      </c>
      <c r="J81" s="249">
        <v>160</v>
      </c>
      <c r="K81" s="396">
        <f>$I81-'Año 2017'!$I81</f>
        <v>161</v>
      </c>
      <c r="L81" s="397">
        <f>$J81-'Año 2017'!$J81</f>
        <v>23</v>
      </c>
      <c r="M81" s="346"/>
      <c r="N81" s="347"/>
    </row>
    <row r="82" spans="1:16" ht="17.25" customHeight="1" x14ac:dyDescent="0.2">
      <c r="A82" s="125">
        <v>78</v>
      </c>
      <c r="B82" s="350" t="s">
        <v>359</v>
      </c>
      <c r="C82" s="215">
        <v>9699</v>
      </c>
      <c r="D82" s="217">
        <v>2764</v>
      </c>
      <c r="E82" s="218">
        <v>10022</v>
      </c>
      <c r="F82" s="216">
        <v>2853</v>
      </c>
      <c r="G82" s="218">
        <v>10284</v>
      </c>
      <c r="H82" s="249">
        <v>2964</v>
      </c>
      <c r="I82" s="218">
        <v>10621</v>
      </c>
      <c r="J82" s="249">
        <v>3051</v>
      </c>
      <c r="K82" s="396">
        <f>$I82-'Año 2017'!$I82</f>
        <v>1268</v>
      </c>
      <c r="L82" s="397">
        <f>$J82-'Año 2017'!$J82</f>
        <v>405</v>
      </c>
      <c r="M82" s="346"/>
      <c r="N82" s="347"/>
    </row>
    <row r="83" spans="1:16" ht="29.25" customHeight="1" x14ac:dyDescent="0.2">
      <c r="A83" s="125">
        <v>79</v>
      </c>
      <c r="B83" s="350" t="s">
        <v>360</v>
      </c>
      <c r="C83" s="215">
        <v>3543</v>
      </c>
      <c r="D83" s="217">
        <v>363</v>
      </c>
      <c r="E83" s="218">
        <v>3690</v>
      </c>
      <c r="F83" s="216">
        <v>350</v>
      </c>
      <c r="G83" s="218">
        <v>3842</v>
      </c>
      <c r="H83" s="249">
        <v>369</v>
      </c>
      <c r="I83" s="218">
        <v>3958</v>
      </c>
      <c r="J83" s="249">
        <v>391</v>
      </c>
      <c r="K83" s="396">
        <f>$I83-'Año 2017'!$I83</f>
        <v>548</v>
      </c>
      <c r="L83" s="397">
        <f>$J83-'Año 2017'!$J83</f>
        <v>47</v>
      </c>
      <c r="M83" s="346"/>
      <c r="N83" s="347"/>
    </row>
    <row r="84" spans="1:16" ht="17.25" customHeight="1" x14ac:dyDescent="0.2">
      <c r="A84" s="125">
        <v>80</v>
      </c>
      <c r="B84" s="350" t="s">
        <v>361</v>
      </c>
      <c r="C84" s="215">
        <v>108474</v>
      </c>
      <c r="D84" s="217">
        <v>23032</v>
      </c>
      <c r="E84" s="218">
        <v>117749</v>
      </c>
      <c r="F84" s="216">
        <v>24440</v>
      </c>
      <c r="G84" s="218">
        <v>127651</v>
      </c>
      <c r="H84" s="249">
        <v>26058</v>
      </c>
      <c r="I84" s="218">
        <v>138335</v>
      </c>
      <c r="J84" s="249">
        <v>27583</v>
      </c>
      <c r="K84" s="396">
        <f>$I84-'Año 2017'!$I84</f>
        <v>38537</v>
      </c>
      <c r="L84" s="397">
        <f>$J84-'Año 2017'!$J84</f>
        <v>5976</v>
      </c>
      <c r="M84" s="346"/>
      <c r="N84" s="347"/>
    </row>
    <row r="85" spans="1:16" ht="17.25" customHeight="1" thickBot="1" x14ac:dyDescent="0.25">
      <c r="A85" s="255">
        <v>0</v>
      </c>
      <c r="B85" s="351" t="s">
        <v>159</v>
      </c>
      <c r="C85" s="218"/>
      <c r="D85" s="216"/>
      <c r="E85" s="215"/>
      <c r="F85" s="216"/>
      <c r="G85" s="218"/>
      <c r="H85" s="249"/>
      <c r="I85" s="218"/>
      <c r="J85" s="249"/>
      <c r="K85" s="218">
        <f>$E85-'Año 2017'!$I85</f>
        <v>0</v>
      </c>
      <c r="L85" s="216">
        <f>$F85-'Año 2017'!$J85</f>
        <v>0</v>
      </c>
      <c r="M85" s="346"/>
      <c r="N85" s="347"/>
    </row>
    <row r="86" spans="1:16" ht="13.5" thickBot="1" x14ac:dyDescent="0.25">
      <c r="A86" s="224"/>
      <c r="B86" s="186" t="s">
        <v>62</v>
      </c>
      <c r="C86" s="223">
        <f>SUM(C5:C85)</f>
        <v>32288381</v>
      </c>
      <c r="D86" s="221">
        <f t="shared" ref="D86:L86" si="0">SUM(D5:D85)</f>
        <v>1746484</v>
      </c>
      <c r="E86" s="220">
        <f t="shared" si="0"/>
        <v>33088158</v>
      </c>
      <c r="F86" s="222">
        <f t="shared" si="0"/>
        <v>1786138</v>
      </c>
      <c r="G86" s="223">
        <f t="shared" si="0"/>
        <v>33924974</v>
      </c>
      <c r="H86" s="221">
        <f t="shared" si="0"/>
        <v>1838800</v>
      </c>
      <c r="I86" s="223">
        <f t="shared" si="0"/>
        <v>34734872</v>
      </c>
      <c r="J86" s="251">
        <f t="shared" si="0"/>
        <v>1885212</v>
      </c>
      <c r="K86" s="223">
        <f>SUM(K5:K85)</f>
        <v>3184310</v>
      </c>
      <c r="L86" s="221">
        <f t="shared" si="0"/>
        <v>180552</v>
      </c>
      <c r="M86" s="346"/>
      <c r="N86" s="347"/>
    </row>
    <row r="87" spans="1:16" x14ac:dyDescent="0.2">
      <c r="B87" s="122" t="s">
        <v>56</v>
      </c>
      <c r="E87" s="189"/>
      <c r="M87" s="346"/>
      <c r="N87" s="347"/>
    </row>
    <row r="88" spans="1:16" x14ac:dyDescent="0.2">
      <c r="B88" s="119" t="s">
        <v>54</v>
      </c>
      <c r="M88" s="346"/>
      <c r="N88" s="347"/>
    </row>
    <row r="89" spans="1:16" ht="13.5" thickBot="1" x14ac:dyDescent="0.25">
      <c r="B89" s="119" t="s">
        <v>64</v>
      </c>
      <c r="E89" s="189"/>
      <c r="F89" s="189"/>
      <c r="M89" s="346"/>
      <c r="N89" s="347"/>
    </row>
    <row r="90" spans="1:16" ht="13.5" thickBot="1" x14ac:dyDescent="0.25">
      <c r="B90" s="487" t="s">
        <v>160</v>
      </c>
      <c r="C90" s="487"/>
      <c r="D90" s="487"/>
      <c r="E90" s="487"/>
      <c r="F90" s="487"/>
      <c r="G90" s="487"/>
      <c r="H90" s="487"/>
      <c r="I90" s="487"/>
      <c r="J90" s="487"/>
      <c r="K90" s="487"/>
      <c r="L90" s="487"/>
      <c r="M90" s="346"/>
      <c r="N90" s="347"/>
      <c r="O90" s="458" t="s">
        <v>67</v>
      </c>
      <c r="P90" s="459"/>
    </row>
    <row r="91" spans="1:16" x14ac:dyDescent="0.2">
      <c r="B91" s="487" t="s">
        <v>163</v>
      </c>
      <c r="C91" s="487"/>
      <c r="D91" s="487"/>
      <c r="E91" s="487"/>
      <c r="F91" s="487"/>
      <c r="G91" s="487"/>
      <c r="H91" s="487"/>
      <c r="I91" s="487"/>
      <c r="J91" s="487"/>
      <c r="K91" s="487"/>
      <c r="L91" s="487"/>
      <c r="M91" s="346"/>
      <c r="N91" s="347"/>
    </row>
    <row r="92" spans="1:16" x14ac:dyDescent="0.2">
      <c r="B92" s="487" t="s">
        <v>371</v>
      </c>
      <c r="C92" s="487"/>
      <c r="D92" s="487"/>
      <c r="E92" s="487"/>
      <c r="F92" s="487"/>
      <c r="G92" s="487"/>
      <c r="H92" s="487"/>
      <c r="I92" s="487"/>
      <c r="J92" s="487"/>
      <c r="K92" s="487"/>
      <c r="L92" s="487"/>
      <c r="M92" s="346"/>
      <c r="N92" s="347"/>
    </row>
    <row r="93" spans="1:16" x14ac:dyDescent="0.2">
      <c r="B93" s="254" t="s">
        <v>415</v>
      </c>
      <c r="M93" s="346"/>
      <c r="N93" s="347"/>
    </row>
    <row r="94" spans="1:16" x14ac:dyDescent="0.2">
      <c r="B94" s="254" t="s">
        <v>407</v>
      </c>
      <c r="M94" s="346"/>
      <c r="N94" s="347"/>
    </row>
    <row r="95" spans="1:16" x14ac:dyDescent="0.2">
      <c r="B95" s="343" t="s">
        <v>346</v>
      </c>
      <c r="C95" s="343"/>
      <c r="D95" s="343"/>
      <c r="E95" s="312"/>
      <c r="F95" s="312"/>
      <c r="M95" s="346"/>
      <c r="N95" s="347"/>
    </row>
    <row r="96" spans="1:16" x14ac:dyDescent="0.2">
      <c r="B96" s="254" t="s">
        <v>350</v>
      </c>
      <c r="M96" s="346"/>
      <c r="N96" s="347"/>
    </row>
    <row r="97" spans="1:16384" x14ac:dyDescent="0.2">
      <c r="A97" s="311"/>
      <c r="B97" s="311"/>
      <c r="C97" s="311"/>
      <c r="D97" s="311"/>
      <c r="E97" s="311"/>
      <c r="F97" s="311"/>
      <c r="G97" s="311"/>
      <c r="H97" s="311"/>
      <c r="I97" s="311"/>
      <c r="J97" s="311"/>
      <c r="K97" s="311"/>
      <c r="L97" s="311"/>
      <c r="M97" s="311"/>
      <c r="N97" s="311"/>
      <c r="O97" s="311"/>
      <c r="P97" s="311"/>
      <c r="Q97" s="311"/>
      <c r="R97" s="311"/>
      <c r="S97" s="311"/>
      <c r="T97" s="311"/>
      <c r="U97" s="311"/>
      <c r="V97" s="311"/>
      <c r="W97" s="311"/>
      <c r="X97" s="311"/>
      <c r="Y97" s="311"/>
      <c r="Z97" s="311"/>
      <c r="AA97" s="311"/>
      <c r="AB97" s="311"/>
      <c r="AC97" s="311"/>
      <c r="AD97" s="311"/>
      <c r="AE97" s="311"/>
      <c r="AF97" s="311"/>
      <c r="AG97" s="311"/>
      <c r="AH97" s="311"/>
      <c r="AI97" s="311"/>
      <c r="AJ97" s="311"/>
      <c r="AK97" s="311"/>
      <c r="AL97" s="311"/>
      <c r="AM97" s="311"/>
      <c r="AN97" s="311"/>
      <c r="AO97" s="311"/>
      <c r="AP97" s="311"/>
      <c r="AQ97" s="311"/>
      <c r="AR97" s="311"/>
      <c r="AS97" s="311"/>
      <c r="AT97" s="311"/>
      <c r="AU97" s="311"/>
      <c r="AV97" s="311"/>
      <c r="AW97" s="311"/>
      <c r="AX97" s="311"/>
      <c r="AY97" s="311"/>
      <c r="AZ97" s="311"/>
      <c r="BA97" s="311"/>
      <c r="BB97" s="311"/>
      <c r="BC97" s="311"/>
      <c r="BD97" s="311"/>
      <c r="BE97" s="311"/>
      <c r="BF97" s="311"/>
      <c r="BG97" s="311"/>
      <c r="BH97" s="311"/>
      <c r="BI97" s="311"/>
      <c r="BJ97" s="311"/>
      <c r="BK97" s="311"/>
      <c r="BL97" s="311"/>
      <c r="BM97" s="311"/>
      <c r="BN97" s="311"/>
      <c r="BO97" s="311"/>
      <c r="BP97" s="311"/>
      <c r="BQ97" s="311"/>
      <c r="BR97" s="311"/>
      <c r="BS97" s="311"/>
      <c r="BT97" s="311"/>
      <c r="BU97" s="311"/>
      <c r="BV97" s="311"/>
      <c r="BW97" s="311"/>
      <c r="BX97" s="311"/>
      <c r="BY97" s="311"/>
      <c r="BZ97" s="311"/>
      <c r="CA97" s="311"/>
      <c r="CB97" s="311"/>
      <c r="CC97" s="311"/>
      <c r="CD97" s="311"/>
      <c r="CE97" s="311"/>
      <c r="CF97" s="311"/>
      <c r="CG97" s="311"/>
      <c r="CH97" s="311"/>
      <c r="CI97" s="311"/>
      <c r="CJ97" s="311"/>
      <c r="CK97" s="311"/>
      <c r="CL97" s="311"/>
      <c r="CM97" s="311"/>
      <c r="CN97" s="311"/>
      <c r="CO97" s="311"/>
      <c r="CP97" s="311"/>
      <c r="CQ97" s="311"/>
      <c r="CR97" s="311"/>
      <c r="CS97" s="311"/>
      <c r="CT97" s="311"/>
      <c r="CU97" s="311"/>
      <c r="CV97" s="311"/>
      <c r="CW97" s="311"/>
      <c r="CX97" s="311"/>
      <c r="CY97" s="311"/>
      <c r="CZ97" s="311"/>
      <c r="DA97" s="311"/>
      <c r="DB97" s="311"/>
      <c r="DC97" s="311"/>
      <c r="DD97" s="311"/>
      <c r="DE97" s="311"/>
      <c r="DF97" s="311"/>
      <c r="DG97" s="311"/>
      <c r="DH97" s="311"/>
      <c r="DI97" s="311"/>
      <c r="DJ97" s="311"/>
      <c r="DK97" s="311"/>
      <c r="DL97" s="311"/>
      <c r="DM97" s="311"/>
      <c r="DN97" s="311"/>
      <c r="DO97" s="311"/>
      <c r="DP97" s="311"/>
      <c r="DQ97" s="311"/>
      <c r="DR97" s="311"/>
      <c r="DS97" s="311"/>
      <c r="DT97" s="311"/>
      <c r="DU97" s="311"/>
      <c r="DV97" s="311"/>
      <c r="DW97" s="311"/>
      <c r="DX97" s="311"/>
      <c r="DY97" s="311"/>
      <c r="DZ97" s="311"/>
      <c r="EA97" s="311"/>
      <c r="EB97" s="311"/>
      <c r="EC97" s="311"/>
      <c r="ED97" s="311"/>
      <c r="EE97" s="311"/>
      <c r="EF97" s="311"/>
      <c r="EG97" s="311"/>
      <c r="EH97" s="311"/>
      <c r="EI97" s="311"/>
      <c r="EJ97" s="311"/>
      <c r="EK97" s="311"/>
      <c r="EL97" s="311"/>
      <c r="EM97" s="311"/>
      <c r="EN97" s="311"/>
      <c r="EO97" s="311"/>
      <c r="EP97" s="311"/>
      <c r="EQ97" s="311"/>
      <c r="ER97" s="311"/>
      <c r="ES97" s="311"/>
      <c r="ET97" s="311"/>
      <c r="EU97" s="311"/>
      <c r="EV97" s="311"/>
      <c r="EW97" s="311"/>
      <c r="EX97" s="311"/>
      <c r="EY97" s="311"/>
      <c r="EZ97" s="311"/>
      <c r="FA97" s="311"/>
      <c r="FB97" s="311"/>
      <c r="FC97" s="311"/>
      <c r="FD97" s="311"/>
      <c r="FE97" s="311"/>
      <c r="FF97" s="311"/>
      <c r="FG97" s="311"/>
      <c r="FH97" s="311"/>
      <c r="FI97" s="311"/>
      <c r="FJ97" s="311"/>
      <c r="FK97" s="311"/>
      <c r="FL97" s="311"/>
      <c r="FM97" s="311"/>
      <c r="FN97" s="311"/>
      <c r="FO97" s="311"/>
      <c r="FP97" s="311"/>
      <c r="FQ97" s="311"/>
      <c r="FR97" s="311"/>
      <c r="FS97" s="311"/>
      <c r="FT97" s="311"/>
      <c r="FU97" s="311"/>
      <c r="FV97" s="311"/>
      <c r="FW97" s="311"/>
      <c r="FX97" s="311"/>
      <c r="FY97" s="311"/>
      <c r="FZ97" s="311"/>
      <c r="GA97" s="311"/>
      <c r="GB97" s="311"/>
      <c r="GC97" s="311"/>
      <c r="GD97" s="311"/>
      <c r="GE97" s="311"/>
      <c r="GF97" s="311"/>
      <c r="GG97" s="311"/>
      <c r="GH97" s="311"/>
      <c r="GI97" s="311"/>
      <c r="GJ97" s="311"/>
      <c r="GK97" s="311"/>
      <c r="GL97" s="311"/>
      <c r="GM97" s="311"/>
      <c r="GN97" s="311"/>
      <c r="GO97" s="311"/>
      <c r="GP97" s="311"/>
      <c r="GQ97" s="311"/>
      <c r="GR97" s="311"/>
      <c r="GS97" s="311"/>
      <c r="GT97" s="311"/>
      <c r="GU97" s="311"/>
      <c r="GV97" s="311"/>
      <c r="GW97" s="311"/>
      <c r="GX97" s="311"/>
      <c r="GY97" s="311"/>
      <c r="GZ97" s="311"/>
      <c r="HA97" s="311"/>
      <c r="HB97" s="311"/>
      <c r="HC97" s="311"/>
      <c r="HD97" s="311"/>
      <c r="HE97" s="311"/>
      <c r="HF97" s="311"/>
      <c r="HG97" s="311"/>
      <c r="HH97" s="311"/>
      <c r="HI97" s="311"/>
      <c r="HJ97" s="311"/>
      <c r="HK97" s="311"/>
      <c r="HL97" s="311"/>
      <c r="HM97" s="311"/>
      <c r="HN97" s="311"/>
      <c r="HO97" s="311"/>
      <c r="HP97" s="311"/>
      <c r="HQ97" s="311"/>
      <c r="HR97" s="311"/>
      <c r="HS97" s="311"/>
      <c r="HT97" s="311"/>
      <c r="HU97" s="311"/>
      <c r="HV97" s="311"/>
      <c r="HW97" s="311"/>
      <c r="HX97" s="311"/>
      <c r="HY97" s="311"/>
      <c r="HZ97" s="311"/>
      <c r="IA97" s="311"/>
      <c r="IB97" s="311"/>
      <c r="IC97" s="311"/>
      <c r="ID97" s="311"/>
      <c r="IE97" s="311"/>
      <c r="IF97" s="311"/>
      <c r="IG97" s="311"/>
      <c r="IH97" s="311"/>
      <c r="II97" s="311"/>
      <c r="IJ97" s="311"/>
      <c r="IK97" s="311"/>
      <c r="IL97" s="311"/>
      <c r="IM97" s="311"/>
      <c r="IN97" s="311"/>
      <c r="IO97" s="311"/>
      <c r="IP97" s="311"/>
      <c r="IQ97" s="311"/>
      <c r="IR97" s="311"/>
      <c r="IS97" s="311"/>
      <c r="IT97" s="311"/>
      <c r="IU97" s="311"/>
      <c r="IV97" s="311"/>
      <c r="IW97" s="311"/>
      <c r="IX97" s="311"/>
      <c r="IY97" s="311"/>
      <c r="IZ97" s="311"/>
      <c r="JA97" s="311"/>
      <c r="JB97" s="311"/>
      <c r="JC97" s="311"/>
      <c r="JD97" s="311"/>
      <c r="JE97" s="311"/>
      <c r="JF97" s="311"/>
      <c r="JG97" s="311"/>
      <c r="JH97" s="311"/>
      <c r="JI97" s="311"/>
      <c r="JJ97" s="311"/>
      <c r="JK97" s="311"/>
      <c r="JL97" s="311"/>
      <c r="JM97" s="311"/>
      <c r="JN97" s="311"/>
      <c r="JO97" s="311"/>
      <c r="JP97" s="311"/>
      <c r="JQ97" s="311"/>
      <c r="JR97" s="311"/>
      <c r="JS97" s="311"/>
      <c r="JT97" s="311"/>
      <c r="JU97" s="311"/>
      <c r="JV97" s="311"/>
      <c r="JW97" s="311"/>
      <c r="JX97" s="311"/>
      <c r="JY97" s="311"/>
      <c r="JZ97" s="311"/>
      <c r="KA97" s="311"/>
      <c r="KB97" s="311"/>
      <c r="KC97" s="311"/>
      <c r="KD97" s="311"/>
      <c r="KE97" s="311"/>
      <c r="KF97" s="311"/>
      <c r="KG97" s="311"/>
      <c r="KH97" s="311"/>
      <c r="KI97" s="311"/>
      <c r="KJ97" s="311"/>
      <c r="KK97" s="311"/>
      <c r="KL97" s="311"/>
      <c r="KM97" s="311"/>
      <c r="KN97" s="311"/>
      <c r="KO97" s="311"/>
      <c r="KP97" s="311"/>
      <c r="KQ97" s="311"/>
      <c r="KR97" s="311"/>
      <c r="KS97" s="311"/>
      <c r="KT97" s="311"/>
      <c r="KU97" s="311"/>
      <c r="KV97" s="311"/>
      <c r="KW97" s="311"/>
      <c r="KX97" s="311"/>
      <c r="KY97" s="311"/>
      <c r="KZ97" s="311"/>
      <c r="LA97" s="311"/>
      <c r="LB97" s="311"/>
      <c r="LC97" s="311"/>
      <c r="LD97" s="311"/>
      <c r="LE97" s="311"/>
      <c r="LF97" s="311"/>
      <c r="LG97" s="311"/>
      <c r="LH97" s="311"/>
      <c r="LI97" s="311"/>
      <c r="LJ97" s="311"/>
      <c r="LK97" s="311"/>
      <c r="LL97" s="311"/>
      <c r="LM97" s="311"/>
      <c r="LN97" s="311"/>
      <c r="LO97" s="311"/>
      <c r="LP97" s="311"/>
      <c r="LQ97" s="311"/>
      <c r="LR97" s="311"/>
      <c r="LS97" s="311"/>
      <c r="LT97" s="311"/>
      <c r="LU97" s="311"/>
      <c r="LV97" s="311"/>
      <c r="LW97" s="311"/>
      <c r="LX97" s="311"/>
      <c r="LY97" s="311"/>
      <c r="LZ97" s="311"/>
      <c r="MA97" s="311"/>
      <c r="MB97" s="311"/>
      <c r="MC97" s="311"/>
      <c r="MD97" s="311"/>
      <c r="ME97" s="311"/>
      <c r="MF97" s="311"/>
      <c r="MG97" s="311"/>
      <c r="MH97" s="311"/>
      <c r="MI97" s="311"/>
      <c r="MJ97" s="311"/>
      <c r="MK97" s="311"/>
      <c r="ML97" s="311"/>
      <c r="MM97" s="311"/>
      <c r="MN97" s="311"/>
      <c r="MO97" s="311"/>
      <c r="MP97" s="311"/>
      <c r="MQ97" s="311"/>
      <c r="MR97" s="311"/>
      <c r="MS97" s="311"/>
      <c r="MT97" s="311"/>
      <c r="MU97" s="311"/>
      <c r="MV97" s="311"/>
      <c r="MW97" s="311"/>
      <c r="MX97" s="311"/>
      <c r="MY97" s="311"/>
      <c r="MZ97" s="311"/>
      <c r="NA97" s="311"/>
      <c r="NB97" s="311"/>
      <c r="NC97" s="311"/>
      <c r="ND97" s="311"/>
      <c r="NE97" s="311"/>
      <c r="NF97" s="311"/>
      <c r="NG97" s="311"/>
      <c r="NH97" s="311"/>
      <c r="NI97" s="311"/>
      <c r="NJ97" s="311"/>
      <c r="NK97" s="311"/>
      <c r="NL97" s="311"/>
      <c r="NM97" s="311"/>
      <c r="NN97" s="311"/>
      <c r="NO97" s="311"/>
      <c r="NP97" s="311"/>
      <c r="NQ97" s="311"/>
      <c r="NR97" s="311"/>
      <c r="NS97" s="311"/>
      <c r="NT97" s="311"/>
      <c r="NU97" s="311"/>
      <c r="NV97" s="311"/>
      <c r="NW97" s="311"/>
      <c r="NX97" s="311"/>
      <c r="NY97" s="311"/>
      <c r="NZ97" s="311"/>
      <c r="OA97" s="311"/>
      <c r="OB97" s="311"/>
      <c r="OC97" s="311"/>
      <c r="OD97" s="311"/>
      <c r="OE97" s="311"/>
      <c r="OF97" s="311"/>
      <c r="OG97" s="311"/>
      <c r="OH97" s="311"/>
      <c r="OI97" s="311"/>
      <c r="OJ97" s="311"/>
      <c r="OK97" s="311"/>
      <c r="OL97" s="311"/>
      <c r="OM97" s="311"/>
      <c r="ON97" s="311"/>
      <c r="OO97" s="311"/>
      <c r="OP97" s="311"/>
      <c r="OQ97" s="311"/>
      <c r="OR97" s="311"/>
      <c r="OS97" s="311"/>
      <c r="OT97" s="311"/>
      <c r="OU97" s="311"/>
      <c r="OV97" s="311"/>
      <c r="OW97" s="311"/>
      <c r="OX97" s="311"/>
      <c r="OY97" s="311"/>
      <c r="OZ97" s="311"/>
      <c r="PA97" s="311"/>
      <c r="PB97" s="311"/>
      <c r="PC97" s="311"/>
      <c r="PD97" s="311"/>
      <c r="PE97" s="311"/>
      <c r="PF97" s="311"/>
      <c r="PG97" s="311"/>
      <c r="PH97" s="311"/>
      <c r="PI97" s="311"/>
      <c r="PJ97" s="311"/>
      <c r="PK97" s="311"/>
      <c r="PL97" s="311"/>
      <c r="PM97" s="311"/>
      <c r="PN97" s="311"/>
      <c r="PO97" s="311"/>
      <c r="PP97" s="311"/>
      <c r="PQ97" s="311"/>
      <c r="PR97" s="311"/>
      <c r="PS97" s="311"/>
      <c r="PT97" s="311"/>
      <c r="PU97" s="311"/>
      <c r="PV97" s="311"/>
      <c r="PW97" s="311"/>
      <c r="PX97" s="311"/>
      <c r="PY97" s="311"/>
      <c r="PZ97" s="311"/>
      <c r="QA97" s="311"/>
      <c r="QB97" s="311"/>
      <c r="QC97" s="311"/>
      <c r="QD97" s="311"/>
      <c r="QE97" s="311"/>
      <c r="QF97" s="311"/>
      <c r="QG97" s="311"/>
      <c r="QH97" s="311"/>
      <c r="QI97" s="311"/>
      <c r="QJ97" s="311"/>
      <c r="QK97" s="311"/>
      <c r="QL97" s="311"/>
      <c r="QM97" s="311"/>
      <c r="QN97" s="311"/>
      <c r="QO97" s="311"/>
      <c r="QP97" s="311"/>
      <c r="QQ97" s="311"/>
      <c r="QR97" s="311"/>
      <c r="QS97" s="311"/>
      <c r="QT97" s="311"/>
      <c r="QU97" s="311"/>
      <c r="QV97" s="311"/>
      <c r="QW97" s="311"/>
      <c r="QX97" s="311"/>
      <c r="QY97" s="311"/>
      <c r="QZ97" s="311"/>
      <c r="RA97" s="311"/>
      <c r="RB97" s="311"/>
      <c r="RC97" s="311"/>
      <c r="RD97" s="311"/>
      <c r="RE97" s="311"/>
      <c r="RF97" s="311"/>
      <c r="RG97" s="311"/>
      <c r="RH97" s="311"/>
      <c r="RI97" s="311"/>
      <c r="RJ97" s="311"/>
      <c r="RK97" s="311"/>
      <c r="RL97" s="311"/>
      <c r="RM97" s="311"/>
      <c r="RN97" s="311"/>
      <c r="RO97" s="311"/>
      <c r="RP97" s="311"/>
      <c r="RQ97" s="311"/>
      <c r="RR97" s="311"/>
      <c r="RS97" s="311"/>
      <c r="RT97" s="311"/>
      <c r="RU97" s="311"/>
      <c r="RV97" s="311"/>
      <c r="RW97" s="311"/>
      <c r="RX97" s="311"/>
      <c r="RY97" s="311"/>
      <c r="RZ97" s="311"/>
      <c r="SA97" s="311"/>
      <c r="SB97" s="311"/>
      <c r="SC97" s="311"/>
      <c r="SD97" s="311"/>
      <c r="SE97" s="311"/>
      <c r="SF97" s="311"/>
      <c r="SG97" s="311"/>
      <c r="SH97" s="311"/>
      <c r="SI97" s="311"/>
      <c r="SJ97" s="311"/>
      <c r="SK97" s="311"/>
      <c r="SL97" s="311"/>
      <c r="SM97" s="311"/>
      <c r="SN97" s="311"/>
      <c r="SO97" s="311"/>
      <c r="SP97" s="311"/>
      <c r="SQ97" s="311"/>
      <c r="SR97" s="311"/>
      <c r="SS97" s="311"/>
      <c r="ST97" s="311"/>
      <c r="SU97" s="311"/>
      <c r="SV97" s="311"/>
      <c r="SW97" s="311"/>
      <c r="SX97" s="311"/>
      <c r="SY97" s="311"/>
      <c r="SZ97" s="311"/>
      <c r="TA97" s="311"/>
      <c r="TB97" s="311"/>
      <c r="TC97" s="311"/>
      <c r="TD97" s="311"/>
      <c r="TE97" s="311"/>
      <c r="TF97" s="311"/>
      <c r="TG97" s="311"/>
      <c r="TH97" s="311"/>
      <c r="TI97" s="311"/>
      <c r="TJ97" s="311"/>
      <c r="TK97" s="311"/>
      <c r="TL97" s="311"/>
      <c r="TM97" s="311"/>
      <c r="TN97" s="311"/>
      <c r="TO97" s="311"/>
      <c r="TP97" s="311"/>
      <c r="TQ97" s="311"/>
      <c r="TR97" s="311"/>
      <c r="TS97" s="311"/>
      <c r="TT97" s="311"/>
      <c r="TU97" s="311"/>
      <c r="TV97" s="311"/>
      <c r="TW97" s="311"/>
      <c r="TX97" s="311"/>
      <c r="TY97" s="311"/>
      <c r="TZ97" s="311"/>
      <c r="UA97" s="311"/>
      <c r="UB97" s="311"/>
      <c r="UC97" s="311"/>
      <c r="UD97" s="311"/>
      <c r="UE97" s="311"/>
      <c r="UF97" s="311"/>
      <c r="UG97" s="311"/>
      <c r="UH97" s="311"/>
      <c r="UI97" s="311"/>
      <c r="UJ97" s="311"/>
      <c r="UK97" s="311"/>
      <c r="UL97" s="311"/>
      <c r="UM97" s="311"/>
      <c r="UN97" s="311"/>
      <c r="UO97" s="311"/>
      <c r="UP97" s="311"/>
      <c r="UQ97" s="311"/>
      <c r="UR97" s="311"/>
      <c r="US97" s="311"/>
      <c r="UT97" s="311"/>
      <c r="UU97" s="311"/>
      <c r="UV97" s="311"/>
      <c r="UW97" s="311"/>
      <c r="UX97" s="311"/>
      <c r="UY97" s="311"/>
      <c r="UZ97" s="311"/>
      <c r="VA97" s="311"/>
      <c r="VB97" s="311"/>
      <c r="VC97" s="311"/>
      <c r="VD97" s="311"/>
      <c r="VE97" s="311"/>
      <c r="VF97" s="311"/>
      <c r="VG97" s="311"/>
      <c r="VH97" s="311"/>
      <c r="VI97" s="311"/>
      <c r="VJ97" s="311"/>
      <c r="VK97" s="311"/>
      <c r="VL97" s="311"/>
      <c r="VM97" s="311"/>
      <c r="VN97" s="311"/>
      <c r="VO97" s="311"/>
      <c r="VP97" s="311"/>
      <c r="VQ97" s="311"/>
      <c r="VR97" s="311"/>
      <c r="VS97" s="311"/>
      <c r="VT97" s="311"/>
      <c r="VU97" s="311"/>
      <c r="VV97" s="311"/>
      <c r="VW97" s="311"/>
      <c r="VX97" s="311"/>
      <c r="VY97" s="311"/>
      <c r="VZ97" s="311"/>
      <c r="WA97" s="311"/>
      <c r="WB97" s="311"/>
      <c r="WC97" s="311"/>
      <c r="WD97" s="311"/>
      <c r="WE97" s="311"/>
      <c r="WF97" s="311"/>
      <c r="WG97" s="311"/>
      <c r="WH97" s="311"/>
      <c r="WI97" s="311"/>
      <c r="WJ97" s="311"/>
      <c r="WK97" s="311"/>
      <c r="WL97" s="311"/>
      <c r="WM97" s="311"/>
      <c r="WN97" s="311"/>
      <c r="WO97" s="311"/>
      <c r="WP97" s="311"/>
      <c r="WQ97" s="311"/>
      <c r="WR97" s="311"/>
      <c r="WS97" s="311"/>
      <c r="WT97" s="311"/>
      <c r="WU97" s="311"/>
      <c r="WV97" s="311"/>
      <c r="WW97" s="311"/>
      <c r="WX97" s="311"/>
      <c r="WY97" s="311"/>
      <c r="WZ97" s="311"/>
      <c r="XA97" s="311"/>
      <c r="XB97" s="311"/>
      <c r="XC97" s="311"/>
      <c r="XD97" s="311"/>
      <c r="XE97" s="311"/>
      <c r="XF97" s="311"/>
      <c r="XG97" s="311"/>
      <c r="XH97" s="311"/>
      <c r="XI97" s="311"/>
      <c r="XJ97" s="311"/>
      <c r="XK97" s="311"/>
      <c r="XL97" s="311"/>
      <c r="XM97" s="311"/>
      <c r="XN97" s="311"/>
      <c r="XO97" s="311"/>
      <c r="XP97" s="311"/>
      <c r="XQ97" s="311"/>
      <c r="XR97" s="311"/>
      <c r="XS97" s="311"/>
      <c r="XT97" s="311"/>
      <c r="XU97" s="311"/>
      <c r="XV97" s="311"/>
      <c r="XW97" s="311"/>
      <c r="XX97" s="311"/>
      <c r="XY97" s="311"/>
      <c r="XZ97" s="311"/>
      <c r="YA97" s="311"/>
      <c r="YB97" s="311"/>
      <c r="YC97" s="311"/>
      <c r="YD97" s="311"/>
      <c r="YE97" s="311"/>
      <c r="YF97" s="311"/>
      <c r="YG97" s="311"/>
      <c r="YH97" s="311"/>
      <c r="YI97" s="311"/>
      <c r="YJ97" s="311"/>
      <c r="YK97" s="311"/>
      <c r="YL97" s="311"/>
      <c r="YM97" s="311"/>
      <c r="YN97" s="311"/>
      <c r="YO97" s="311"/>
      <c r="YP97" s="311"/>
      <c r="YQ97" s="311"/>
      <c r="YR97" s="311"/>
      <c r="YS97" s="311"/>
      <c r="YT97" s="311"/>
      <c r="YU97" s="311"/>
      <c r="YV97" s="311"/>
      <c r="YW97" s="311"/>
      <c r="YX97" s="311"/>
      <c r="YY97" s="311"/>
      <c r="YZ97" s="311"/>
      <c r="ZA97" s="311"/>
      <c r="ZB97" s="311"/>
      <c r="ZC97" s="311"/>
      <c r="ZD97" s="311"/>
      <c r="ZE97" s="311"/>
      <c r="ZF97" s="311"/>
      <c r="ZG97" s="311"/>
      <c r="ZH97" s="311"/>
      <c r="ZI97" s="311"/>
      <c r="ZJ97" s="311"/>
      <c r="ZK97" s="311"/>
      <c r="ZL97" s="311"/>
      <c r="ZM97" s="311"/>
      <c r="ZN97" s="311"/>
      <c r="ZO97" s="311"/>
      <c r="ZP97" s="311"/>
      <c r="ZQ97" s="311"/>
      <c r="ZR97" s="311"/>
      <c r="ZS97" s="311"/>
      <c r="ZT97" s="311"/>
      <c r="ZU97" s="311"/>
      <c r="ZV97" s="311"/>
      <c r="ZW97" s="311"/>
      <c r="ZX97" s="311"/>
      <c r="ZY97" s="311"/>
      <c r="ZZ97" s="311"/>
      <c r="AAA97" s="311"/>
      <c r="AAB97" s="311"/>
      <c r="AAC97" s="311"/>
      <c r="AAD97" s="311"/>
      <c r="AAE97" s="311"/>
      <c r="AAF97" s="311"/>
      <c r="AAG97" s="311"/>
      <c r="AAH97" s="311"/>
      <c r="AAI97" s="311"/>
      <c r="AAJ97" s="311"/>
      <c r="AAK97" s="311"/>
      <c r="AAL97" s="311"/>
      <c r="AAM97" s="311"/>
      <c r="AAN97" s="311"/>
      <c r="AAO97" s="311"/>
      <c r="AAP97" s="311"/>
      <c r="AAQ97" s="311"/>
      <c r="AAR97" s="311"/>
      <c r="AAS97" s="311"/>
      <c r="AAT97" s="311"/>
      <c r="AAU97" s="311"/>
      <c r="AAV97" s="311"/>
      <c r="AAW97" s="311"/>
      <c r="AAX97" s="311"/>
      <c r="AAY97" s="311"/>
      <c r="AAZ97" s="311"/>
      <c r="ABA97" s="311"/>
      <c r="ABB97" s="311"/>
      <c r="ABC97" s="311"/>
      <c r="ABD97" s="311"/>
      <c r="ABE97" s="311"/>
      <c r="ABF97" s="311"/>
      <c r="ABG97" s="311"/>
      <c r="ABH97" s="311"/>
      <c r="ABI97" s="311"/>
      <c r="ABJ97" s="311"/>
      <c r="ABK97" s="311"/>
      <c r="ABL97" s="311"/>
      <c r="ABM97" s="311"/>
      <c r="ABN97" s="311"/>
      <c r="ABO97" s="311"/>
      <c r="ABP97" s="311"/>
      <c r="ABQ97" s="311"/>
      <c r="ABR97" s="311"/>
      <c r="ABS97" s="311"/>
      <c r="ABT97" s="311"/>
      <c r="ABU97" s="311"/>
      <c r="ABV97" s="311"/>
      <c r="ABW97" s="311"/>
      <c r="ABX97" s="311"/>
      <c r="ABY97" s="311"/>
      <c r="ABZ97" s="311"/>
      <c r="ACA97" s="311"/>
      <c r="ACB97" s="311"/>
      <c r="ACC97" s="311"/>
      <c r="ACD97" s="311"/>
      <c r="ACE97" s="311"/>
      <c r="ACF97" s="311"/>
      <c r="ACG97" s="311"/>
      <c r="ACH97" s="311"/>
      <c r="ACI97" s="311"/>
      <c r="ACJ97" s="311"/>
      <c r="ACK97" s="311"/>
      <c r="ACL97" s="311"/>
      <c r="ACM97" s="311"/>
      <c r="ACN97" s="311"/>
      <c r="ACO97" s="311"/>
      <c r="ACP97" s="311"/>
      <c r="ACQ97" s="311"/>
      <c r="ACR97" s="311"/>
      <c r="ACS97" s="311"/>
      <c r="ACT97" s="311"/>
      <c r="ACU97" s="311"/>
      <c r="ACV97" s="311"/>
      <c r="ACW97" s="311"/>
      <c r="ACX97" s="311"/>
      <c r="ACY97" s="311"/>
      <c r="ACZ97" s="311"/>
      <c r="ADA97" s="311"/>
      <c r="ADB97" s="311"/>
      <c r="ADC97" s="311"/>
      <c r="ADD97" s="311"/>
      <c r="ADE97" s="311"/>
      <c r="ADF97" s="311"/>
      <c r="ADG97" s="311"/>
      <c r="ADH97" s="311"/>
      <c r="ADI97" s="311"/>
      <c r="ADJ97" s="311"/>
      <c r="ADK97" s="311"/>
      <c r="ADL97" s="311"/>
      <c r="ADM97" s="311"/>
      <c r="ADN97" s="311"/>
      <c r="ADO97" s="311"/>
      <c r="ADP97" s="311"/>
      <c r="ADQ97" s="311"/>
      <c r="ADR97" s="311"/>
      <c r="ADS97" s="311"/>
      <c r="ADT97" s="311"/>
      <c r="ADU97" s="311"/>
      <c r="ADV97" s="311"/>
      <c r="ADW97" s="311"/>
      <c r="ADX97" s="311"/>
      <c r="ADY97" s="311"/>
      <c r="ADZ97" s="311"/>
      <c r="AEA97" s="311"/>
      <c r="AEB97" s="311"/>
      <c r="AEC97" s="311"/>
      <c r="AED97" s="311"/>
      <c r="AEE97" s="311"/>
      <c r="AEF97" s="311"/>
      <c r="AEG97" s="311"/>
      <c r="AEH97" s="311"/>
      <c r="AEI97" s="311"/>
      <c r="AEJ97" s="311"/>
      <c r="AEK97" s="311"/>
      <c r="AEL97" s="311"/>
      <c r="AEM97" s="311"/>
      <c r="AEN97" s="311"/>
      <c r="AEO97" s="311"/>
      <c r="AEP97" s="311"/>
      <c r="AEQ97" s="311"/>
      <c r="AER97" s="311"/>
      <c r="AES97" s="311"/>
      <c r="AET97" s="311"/>
      <c r="AEU97" s="311"/>
      <c r="AEV97" s="311"/>
      <c r="AEW97" s="311"/>
      <c r="AEX97" s="311"/>
      <c r="AEY97" s="311"/>
      <c r="AEZ97" s="311"/>
      <c r="AFA97" s="311"/>
      <c r="AFB97" s="311"/>
      <c r="AFC97" s="311"/>
      <c r="AFD97" s="311"/>
      <c r="AFE97" s="311"/>
      <c r="AFF97" s="311"/>
      <c r="AFG97" s="311"/>
      <c r="AFH97" s="311"/>
      <c r="AFI97" s="311"/>
      <c r="AFJ97" s="311"/>
      <c r="AFK97" s="311"/>
      <c r="AFL97" s="311"/>
      <c r="AFM97" s="311"/>
      <c r="AFN97" s="311"/>
      <c r="AFO97" s="311"/>
      <c r="AFP97" s="311"/>
      <c r="AFQ97" s="311"/>
      <c r="AFR97" s="311"/>
      <c r="AFS97" s="311"/>
      <c r="AFT97" s="311"/>
      <c r="AFU97" s="311"/>
      <c r="AFV97" s="311"/>
      <c r="AFW97" s="311"/>
      <c r="AFX97" s="311"/>
      <c r="AFY97" s="311"/>
      <c r="AFZ97" s="311"/>
      <c r="AGA97" s="311"/>
      <c r="AGB97" s="311"/>
      <c r="AGC97" s="311"/>
      <c r="AGD97" s="311"/>
      <c r="AGE97" s="311"/>
      <c r="AGF97" s="311"/>
      <c r="AGG97" s="311"/>
      <c r="AGH97" s="311"/>
      <c r="AGI97" s="311"/>
      <c r="AGJ97" s="311"/>
      <c r="AGK97" s="311"/>
      <c r="AGL97" s="311"/>
      <c r="AGM97" s="311"/>
      <c r="AGN97" s="311"/>
      <c r="AGO97" s="311"/>
      <c r="AGP97" s="311"/>
      <c r="AGQ97" s="311"/>
      <c r="AGR97" s="311"/>
      <c r="AGS97" s="311"/>
      <c r="AGT97" s="311"/>
      <c r="AGU97" s="311"/>
      <c r="AGV97" s="311"/>
      <c r="AGW97" s="311"/>
      <c r="AGX97" s="311"/>
      <c r="AGY97" s="311"/>
      <c r="AGZ97" s="311"/>
      <c r="AHA97" s="311"/>
      <c r="AHB97" s="311"/>
      <c r="AHC97" s="311"/>
      <c r="AHD97" s="311"/>
      <c r="AHE97" s="311"/>
      <c r="AHF97" s="311"/>
      <c r="AHG97" s="311"/>
      <c r="AHH97" s="311"/>
      <c r="AHI97" s="311"/>
      <c r="AHJ97" s="311"/>
      <c r="AHK97" s="311"/>
      <c r="AHL97" s="311"/>
      <c r="AHM97" s="311"/>
      <c r="AHN97" s="311"/>
      <c r="AHO97" s="311"/>
      <c r="AHP97" s="311"/>
      <c r="AHQ97" s="311"/>
      <c r="AHR97" s="311"/>
      <c r="AHS97" s="311"/>
      <c r="AHT97" s="311"/>
      <c r="AHU97" s="311"/>
      <c r="AHV97" s="311"/>
      <c r="AHW97" s="311"/>
      <c r="AHX97" s="311"/>
      <c r="AHY97" s="311"/>
      <c r="AHZ97" s="311"/>
      <c r="AIA97" s="311"/>
      <c r="AIB97" s="311"/>
      <c r="AIC97" s="311"/>
      <c r="AID97" s="311"/>
      <c r="AIE97" s="311"/>
      <c r="AIF97" s="311"/>
      <c r="AIG97" s="311"/>
      <c r="AIH97" s="311"/>
      <c r="AII97" s="311"/>
      <c r="AIJ97" s="311"/>
      <c r="AIK97" s="311"/>
      <c r="AIL97" s="311"/>
      <c r="AIM97" s="311"/>
      <c r="AIN97" s="311"/>
      <c r="AIO97" s="311"/>
      <c r="AIP97" s="311"/>
      <c r="AIQ97" s="311"/>
      <c r="AIR97" s="311"/>
      <c r="AIS97" s="311"/>
      <c r="AIT97" s="311"/>
      <c r="AIU97" s="311"/>
      <c r="AIV97" s="311"/>
      <c r="AIW97" s="311"/>
      <c r="AIX97" s="311"/>
      <c r="AIY97" s="311"/>
      <c r="AIZ97" s="311"/>
      <c r="AJA97" s="311"/>
      <c r="AJB97" s="311"/>
      <c r="AJC97" s="311"/>
      <c r="AJD97" s="311"/>
      <c r="AJE97" s="311"/>
      <c r="AJF97" s="311"/>
      <c r="AJG97" s="311"/>
      <c r="AJH97" s="311"/>
      <c r="AJI97" s="311"/>
      <c r="AJJ97" s="311"/>
      <c r="AJK97" s="311"/>
      <c r="AJL97" s="311"/>
      <c r="AJM97" s="311"/>
      <c r="AJN97" s="311"/>
      <c r="AJO97" s="311"/>
      <c r="AJP97" s="311"/>
      <c r="AJQ97" s="311"/>
      <c r="AJR97" s="311"/>
      <c r="AJS97" s="311"/>
      <c r="AJT97" s="311"/>
      <c r="AJU97" s="311"/>
      <c r="AJV97" s="311"/>
      <c r="AJW97" s="311"/>
      <c r="AJX97" s="311"/>
      <c r="AJY97" s="311"/>
      <c r="AJZ97" s="311"/>
      <c r="AKA97" s="311"/>
      <c r="AKB97" s="311"/>
      <c r="AKC97" s="311"/>
      <c r="AKD97" s="311"/>
      <c r="AKE97" s="311"/>
      <c r="AKF97" s="311"/>
      <c r="AKG97" s="311"/>
      <c r="AKH97" s="311"/>
      <c r="AKI97" s="311"/>
      <c r="AKJ97" s="311"/>
      <c r="AKK97" s="311"/>
      <c r="AKL97" s="311"/>
      <c r="AKM97" s="311"/>
      <c r="AKN97" s="311"/>
      <c r="AKO97" s="311"/>
      <c r="AKP97" s="311"/>
      <c r="AKQ97" s="311"/>
      <c r="AKR97" s="311"/>
      <c r="AKS97" s="311"/>
      <c r="AKT97" s="311"/>
      <c r="AKU97" s="311"/>
      <c r="AKV97" s="311"/>
      <c r="AKW97" s="311"/>
      <c r="AKX97" s="311"/>
      <c r="AKY97" s="311"/>
      <c r="AKZ97" s="311"/>
      <c r="ALA97" s="311"/>
      <c r="ALB97" s="311"/>
      <c r="ALC97" s="311"/>
      <c r="ALD97" s="311"/>
      <c r="ALE97" s="311"/>
      <c r="ALF97" s="311"/>
      <c r="ALG97" s="311"/>
      <c r="ALH97" s="311"/>
      <c r="ALI97" s="311"/>
      <c r="ALJ97" s="311"/>
      <c r="ALK97" s="311"/>
      <c r="ALL97" s="311"/>
      <c r="ALM97" s="311"/>
      <c r="ALN97" s="311"/>
      <c r="ALO97" s="311"/>
      <c r="ALP97" s="311"/>
      <c r="ALQ97" s="311"/>
      <c r="ALR97" s="311"/>
      <c r="ALS97" s="311"/>
      <c r="ALT97" s="311"/>
      <c r="ALU97" s="311"/>
      <c r="ALV97" s="311"/>
      <c r="ALW97" s="311"/>
      <c r="ALX97" s="311"/>
      <c r="ALY97" s="311"/>
      <c r="ALZ97" s="311"/>
      <c r="AMA97" s="311"/>
      <c r="AMB97" s="311"/>
      <c r="AMC97" s="311"/>
      <c r="AMD97" s="311"/>
      <c r="AME97" s="311"/>
      <c r="AMF97" s="311"/>
      <c r="AMG97" s="311"/>
      <c r="AMH97" s="311"/>
      <c r="AMI97" s="311"/>
      <c r="AMJ97" s="311"/>
      <c r="AMK97" s="311"/>
      <c r="AML97" s="311"/>
      <c r="AMM97" s="311"/>
      <c r="AMN97" s="311"/>
      <c r="AMO97" s="311"/>
      <c r="AMP97" s="311"/>
      <c r="AMQ97" s="311"/>
      <c r="AMR97" s="311"/>
      <c r="AMS97" s="311"/>
      <c r="AMT97" s="311"/>
      <c r="AMU97" s="311"/>
      <c r="AMV97" s="311"/>
      <c r="AMW97" s="311"/>
      <c r="AMX97" s="311"/>
      <c r="AMY97" s="311"/>
      <c r="AMZ97" s="311"/>
      <c r="ANA97" s="311"/>
      <c r="ANB97" s="311"/>
      <c r="ANC97" s="311"/>
      <c r="AND97" s="311"/>
      <c r="ANE97" s="311"/>
      <c r="ANF97" s="311"/>
      <c r="ANG97" s="311"/>
      <c r="ANH97" s="311"/>
      <c r="ANI97" s="311"/>
      <c r="ANJ97" s="311"/>
      <c r="ANK97" s="311"/>
      <c r="ANL97" s="311"/>
      <c r="ANM97" s="311"/>
      <c r="ANN97" s="311"/>
      <c r="ANO97" s="311"/>
      <c r="ANP97" s="311"/>
      <c r="ANQ97" s="311"/>
      <c r="ANR97" s="311"/>
      <c r="ANS97" s="311"/>
      <c r="ANT97" s="311"/>
      <c r="ANU97" s="311"/>
      <c r="ANV97" s="311"/>
      <c r="ANW97" s="311"/>
      <c r="ANX97" s="311"/>
      <c r="ANY97" s="311"/>
      <c r="ANZ97" s="311"/>
      <c r="AOA97" s="311"/>
      <c r="AOB97" s="311"/>
      <c r="AOC97" s="311"/>
      <c r="AOD97" s="311"/>
      <c r="AOE97" s="311"/>
      <c r="AOF97" s="311"/>
      <c r="AOG97" s="311"/>
      <c r="AOH97" s="311"/>
      <c r="AOI97" s="311"/>
      <c r="AOJ97" s="311"/>
      <c r="AOK97" s="311"/>
      <c r="AOL97" s="311"/>
      <c r="AOM97" s="311"/>
      <c r="AON97" s="311"/>
      <c r="AOO97" s="311"/>
      <c r="AOP97" s="311"/>
      <c r="AOQ97" s="311"/>
      <c r="AOR97" s="311"/>
      <c r="AOS97" s="311"/>
      <c r="AOT97" s="311"/>
      <c r="AOU97" s="311"/>
      <c r="AOV97" s="311"/>
      <c r="AOW97" s="311"/>
      <c r="AOX97" s="311"/>
      <c r="AOY97" s="311"/>
      <c r="AOZ97" s="311"/>
      <c r="APA97" s="311"/>
      <c r="APB97" s="311"/>
      <c r="APC97" s="311"/>
      <c r="APD97" s="311"/>
      <c r="APE97" s="311"/>
      <c r="APF97" s="311"/>
      <c r="APG97" s="311"/>
      <c r="APH97" s="311"/>
      <c r="API97" s="311"/>
      <c r="APJ97" s="311"/>
      <c r="APK97" s="311"/>
      <c r="APL97" s="311"/>
      <c r="APM97" s="311"/>
      <c r="APN97" s="311"/>
      <c r="APO97" s="311"/>
      <c r="APP97" s="311"/>
      <c r="APQ97" s="311"/>
      <c r="APR97" s="311"/>
      <c r="APS97" s="311"/>
      <c r="APT97" s="311"/>
      <c r="APU97" s="311"/>
      <c r="APV97" s="311"/>
      <c r="APW97" s="311"/>
      <c r="APX97" s="311"/>
      <c r="APY97" s="311"/>
      <c r="APZ97" s="311"/>
      <c r="AQA97" s="311"/>
      <c r="AQB97" s="311"/>
      <c r="AQC97" s="311"/>
      <c r="AQD97" s="311"/>
      <c r="AQE97" s="311"/>
      <c r="AQF97" s="311"/>
      <c r="AQG97" s="311"/>
      <c r="AQH97" s="311"/>
      <c r="AQI97" s="311"/>
      <c r="AQJ97" s="311"/>
      <c r="AQK97" s="311"/>
      <c r="AQL97" s="311"/>
      <c r="AQM97" s="311"/>
      <c r="AQN97" s="311"/>
      <c r="AQO97" s="311"/>
      <c r="AQP97" s="311"/>
      <c r="AQQ97" s="311"/>
      <c r="AQR97" s="311"/>
      <c r="AQS97" s="311"/>
      <c r="AQT97" s="311"/>
      <c r="AQU97" s="311"/>
      <c r="AQV97" s="311"/>
      <c r="AQW97" s="311"/>
      <c r="AQX97" s="311"/>
      <c r="AQY97" s="311"/>
      <c r="AQZ97" s="311"/>
      <c r="ARA97" s="311"/>
      <c r="ARB97" s="311"/>
      <c r="ARC97" s="311"/>
      <c r="ARD97" s="311"/>
      <c r="ARE97" s="311"/>
      <c r="ARF97" s="311"/>
      <c r="ARG97" s="311"/>
      <c r="ARH97" s="311"/>
      <c r="ARI97" s="311"/>
      <c r="ARJ97" s="311"/>
      <c r="ARK97" s="311"/>
      <c r="ARL97" s="311"/>
      <c r="ARM97" s="311"/>
      <c r="ARN97" s="311"/>
      <c r="ARO97" s="311"/>
      <c r="ARP97" s="311"/>
      <c r="ARQ97" s="311"/>
      <c r="ARR97" s="311"/>
      <c r="ARS97" s="311"/>
      <c r="ART97" s="311"/>
      <c r="ARU97" s="311"/>
      <c r="ARV97" s="311"/>
      <c r="ARW97" s="311"/>
      <c r="ARX97" s="311"/>
      <c r="ARY97" s="311"/>
      <c r="ARZ97" s="311"/>
      <c r="ASA97" s="311"/>
      <c r="ASB97" s="311"/>
      <c r="ASC97" s="311"/>
      <c r="ASD97" s="311"/>
      <c r="ASE97" s="311"/>
      <c r="ASF97" s="311"/>
      <c r="ASG97" s="311"/>
      <c r="ASH97" s="311"/>
      <c r="ASI97" s="311"/>
      <c r="ASJ97" s="311"/>
      <c r="ASK97" s="311"/>
      <c r="ASL97" s="311"/>
      <c r="ASM97" s="311"/>
      <c r="ASN97" s="311"/>
      <c r="ASO97" s="311"/>
      <c r="ASP97" s="311"/>
      <c r="ASQ97" s="311"/>
      <c r="ASR97" s="311"/>
      <c r="ASS97" s="311"/>
      <c r="AST97" s="311"/>
      <c r="ASU97" s="311"/>
      <c r="ASV97" s="311"/>
      <c r="ASW97" s="311"/>
      <c r="ASX97" s="311"/>
      <c r="ASY97" s="311"/>
      <c r="ASZ97" s="311"/>
      <c r="ATA97" s="311"/>
      <c r="ATB97" s="311"/>
      <c r="ATC97" s="311"/>
      <c r="ATD97" s="311"/>
      <c r="ATE97" s="311"/>
      <c r="ATF97" s="311"/>
      <c r="ATG97" s="311"/>
      <c r="ATH97" s="311"/>
      <c r="ATI97" s="311"/>
      <c r="ATJ97" s="311"/>
      <c r="ATK97" s="311"/>
      <c r="ATL97" s="311"/>
      <c r="ATM97" s="311"/>
      <c r="ATN97" s="311"/>
      <c r="ATO97" s="311"/>
      <c r="ATP97" s="311"/>
      <c r="ATQ97" s="311"/>
      <c r="ATR97" s="311"/>
      <c r="ATS97" s="311"/>
      <c r="ATT97" s="311"/>
      <c r="ATU97" s="311"/>
      <c r="ATV97" s="311"/>
      <c r="ATW97" s="311"/>
      <c r="ATX97" s="311"/>
      <c r="ATY97" s="311"/>
      <c r="ATZ97" s="311"/>
      <c r="AUA97" s="311"/>
      <c r="AUB97" s="311"/>
      <c r="AUC97" s="311"/>
      <c r="AUD97" s="311"/>
      <c r="AUE97" s="311"/>
      <c r="AUF97" s="311"/>
      <c r="AUG97" s="311"/>
      <c r="AUH97" s="311"/>
      <c r="AUI97" s="311"/>
      <c r="AUJ97" s="311"/>
      <c r="AUK97" s="311"/>
      <c r="AUL97" s="311"/>
      <c r="AUM97" s="311"/>
      <c r="AUN97" s="311"/>
      <c r="AUO97" s="311"/>
      <c r="AUP97" s="311"/>
      <c r="AUQ97" s="311"/>
      <c r="AUR97" s="311"/>
      <c r="AUS97" s="311"/>
      <c r="AUT97" s="311"/>
      <c r="AUU97" s="311"/>
      <c r="AUV97" s="311"/>
      <c r="AUW97" s="311"/>
      <c r="AUX97" s="311"/>
      <c r="AUY97" s="311"/>
      <c r="AUZ97" s="311"/>
      <c r="AVA97" s="311"/>
      <c r="AVB97" s="311"/>
      <c r="AVC97" s="311"/>
      <c r="AVD97" s="311"/>
      <c r="AVE97" s="311"/>
      <c r="AVF97" s="311"/>
      <c r="AVG97" s="311"/>
      <c r="AVH97" s="311"/>
      <c r="AVI97" s="311"/>
      <c r="AVJ97" s="311"/>
      <c r="AVK97" s="311"/>
      <c r="AVL97" s="311"/>
      <c r="AVM97" s="311"/>
      <c r="AVN97" s="311"/>
      <c r="AVO97" s="311"/>
      <c r="AVP97" s="311"/>
      <c r="AVQ97" s="311"/>
      <c r="AVR97" s="311"/>
      <c r="AVS97" s="311"/>
      <c r="AVT97" s="311"/>
      <c r="AVU97" s="311"/>
      <c r="AVV97" s="311"/>
      <c r="AVW97" s="311"/>
      <c r="AVX97" s="311"/>
      <c r="AVY97" s="311"/>
      <c r="AVZ97" s="311"/>
      <c r="AWA97" s="311"/>
      <c r="AWB97" s="311"/>
      <c r="AWC97" s="311"/>
      <c r="AWD97" s="311"/>
      <c r="AWE97" s="311"/>
      <c r="AWF97" s="311"/>
      <c r="AWG97" s="311"/>
      <c r="AWH97" s="311"/>
      <c r="AWI97" s="311"/>
      <c r="AWJ97" s="311"/>
      <c r="AWK97" s="311"/>
      <c r="AWL97" s="311"/>
      <c r="AWM97" s="311"/>
      <c r="AWN97" s="311"/>
      <c r="AWO97" s="311"/>
      <c r="AWP97" s="311"/>
      <c r="AWQ97" s="311"/>
      <c r="AWR97" s="311"/>
      <c r="AWS97" s="311"/>
      <c r="AWT97" s="311"/>
      <c r="AWU97" s="311"/>
      <c r="AWV97" s="311"/>
      <c r="AWW97" s="311"/>
      <c r="AWX97" s="311"/>
      <c r="AWY97" s="311"/>
      <c r="AWZ97" s="311"/>
      <c r="AXA97" s="311"/>
      <c r="AXB97" s="311"/>
      <c r="AXC97" s="311"/>
      <c r="AXD97" s="311"/>
      <c r="AXE97" s="311"/>
      <c r="AXF97" s="311"/>
      <c r="AXG97" s="311"/>
      <c r="AXH97" s="311"/>
      <c r="AXI97" s="311"/>
      <c r="AXJ97" s="311"/>
      <c r="AXK97" s="311"/>
      <c r="AXL97" s="311"/>
      <c r="AXM97" s="311"/>
      <c r="AXN97" s="311"/>
      <c r="AXO97" s="311"/>
      <c r="AXP97" s="311"/>
      <c r="AXQ97" s="311"/>
      <c r="AXR97" s="311"/>
      <c r="AXS97" s="311"/>
      <c r="AXT97" s="311"/>
      <c r="AXU97" s="311"/>
      <c r="AXV97" s="311"/>
      <c r="AXW97" s="311"/>
      <c r="AXX97" s="311"/>
      <c r="AXY97" s="311"/>
      <c r="AXZ97" s="311"/>
      <c r="AYA97" s="311"/>
      <c r="AYB97" s="311"/>
      <c r="AYC97" s="311"/>
      <c r="AYD97" s="311"/>
      <c r="AYE97" s="311"/>
      <c r="AYF97" s="311"/>
      <c r="AYG97" s="311"/>
      <c r="AYH97" s="311"/>
      <c r="AYI97" s="311"/>
      <c r="AYJ97" s="311"/>
      <c r="AYK97" s="311"/>
      <c r="AYL97" s="311"/>
      <c r="AYM97" s="311"/>
      <c r="AYN97" s="311"/>
      <c r="AYO97" s="311"/>
      <c r="AYP97" s="311"/>
      <c r="AYQ97" s="311"/>
      <c r="AYR97" s="311"/>
      <c r="AYS97" s="311"/>
      <c r="AYT97" s="311"/>
      <c r="AYU97" s="311"/>
      <c r="AYV97" s="311"/>
      <c r="AYW97" s="311"/>
      <c r="AYX97" s="311"/>
      <c r="AYY97" s="311"/>
      <c r="AYZ97" s="311"/>
      <c r="AZA97" s="311"/>
      <c r="AZB97" s="311"/>
      <c r="AZC97" s="311"/>
      <c r="AZD97" s="311"/>
      <c r="AZE97" s="311"/>
      <c r="AZF97" s="311"/>
      <c r="AZG97" s="311"/>
      <c r="AZH97" s="311"/>
      <c r="AZI97" s="311"/>
      <c r="AZJ97" s="311"/>
      <c r="AZK97" s="311"/>
      <c r="AZL97" s="311"/>
      <c r="AZM97" s="311"/>
      <c r="AZN97" s="311"/>
      <c r="AZO97" s="311"/>
      <c r="AZP97" s="311"/>
      <c r="AZQ97" s="311"/>
      <c r="AZR97" s="311"/>
      <c r="AZS97" s="311"/>
      <c r="AZT97" s="311"/>
      <c r="AZU97" s="311"/>
      <c r="AZV97" s="311"/>
      <c r="AZW97" s="311"/>
      <c r="AZX97" s="311"/>
      <c r="AZY97" s="311"/>
      <c r="AZZ97" s="311"/>
      <c r="BAA97" s="311"/>
      <c r="BAB97" s="311"/>
      <c r="BAC97" s="311"/>
      <c r="BAD97" s="311"/>
      <c r="BAE97" s="311"/>
      <c r="BAF97" s="311"/>
      <c r="BAG97" s="311"/>
      <c r="BAH97" s="311"/>
      <c r="BAI97" s="311"/>
      <c r="BAJ97" s="311"/>
      <c r="BAK97" s="311"/>
      <c r="BAL97" s="311"/>
      <c r="BAM97" s="311"/>
      <c r="BAN97" s="311"/>
      <c r="BAO97" s="311"/>
      <c r="BAP97" s="311"/>
      <c r="BAQ97" s="311"/>
      <c r="BAR97" s="311"/>
      <c r="BAS97" s="311"/>
      <c r="BAT97" s="311"/>
      <c r="BAU97" s="311"/>
      <c r="BAV97" s="311"/>
      <c r="BAW97" s="311"/>
      <c r="BAX97" s="311"/>
      <c r="BAY97" s="311"/>
      <c r="BAZ97" s="311"/>
      <c r="BBA97" s="311"/>
      <c r="BBB97" s="311"/>
      <c r="BBC97" s="311"/>
      <c r="BBD97" s="311"/>
      <c r="BBE97" s="311"/>
      <c r="BBF97" s="311"/>
      <c r="BBG97" s="311"/>
      <c r="BBH97" s="311"/>
      <c r="BBI97" s="311"/>
      <c r="BBJ97" s="311"/>
      <c r="BBK97" s="311"/>
      <c r="BBL97" s="311"/>
      <c r="BBM97" s="311"/>
      <c r="BBN97" s="311"/>
      <c r="BBO97" s="311"/>
      <c r="BBP97" s="311"/>
      <c r="BBQ97" s="311"/>
      <c r="BBR97" s="311"/>
      <c r="BBS97" s="311"/>
      <c r="BBT97" s="311"/>
      <c r="BBU97" s="311"/>
      <c r="BBV97" s="311"/>
      <c r="BBW97" s="311"/>
      <c r="BBX97" s="311"/>
      <c r="BBY97" s="311"/>
      <c r="BBZ97" s="311"/>
      <c r="BCA97" s="311"/>
      <c r="BCB97" s="311"/>
      <c r="BCC97" s="311"/>
      <c r="BCD97" s="311"/>
      <c r="BCE97" s="311"/>
      <c r="BCF97" s="311"/>
      <c r="BCG97" s="311"/>
      <c r="BCH97" s="311"/>
      <c r="BCI97" s="311"/>
      <c r="BCJ97" s="311"/>
      <c r="BCK97" s="311"/>
      <c r="BCL97" s="311"/>
      <c r="BCM97" s="311"/>
      <c r="BCN97" s="311"/>
      <c r="BCO97" s="311"/>
      <c r="BCP97" s="311"/>
      <c r="BCQ97" s="311"/>
      <c r="BCR97" s="311"/>
      <c r="BCS97" s="311"/>
      <c r="BCT97" s="311"/>
      <c r="BCU97" s="311"/>
      <c r="BCV97" s="311"/>
      <c r="BCW97" s="311"/>
      <c r="BCX97" s="311"/>
      <c r="BCY97" s="311"/>
      <c r="BCZ97" s="311"/>
      <c r="BDA97" s="311"/>
      <c r="BDB97" s="311"/>
      <c r="BDC97" s="311"/>
      <c r="BDD97" s="311"/>
      <c r="BDE97" s="311"/>
      <c r="BDF97" s="311"/>
      <c r="BDG97" s="311"/>
      <c r="BDH97" s="311"/>
      <c r="BDI97" s="311"/>
      <c r="BDJ97" s="311"/>
      <c r="BDK97" s="311"/>
      <c r="BDL97" s="311"/>
      <c r="BDM97" s="311"/>
      <c r="BDN97" s="311"/>
      <c r="BDO97" s="311"/>
      <c r="BDP97" s="311"/>
      <c r="BDQ97" s="311"/>
      <c r="BDR97" s="311"/>
      <c r="BDS97" s="311"/>
      <c r="BDT97" s="311"/>
      <c r="BDU97" s="311"/>
      <c r="BDV97" s="311"/>
      <c r="BDW97" s="311"/>
      <c r="BDX97" s="311"/>
      <c r="BDY97" s="311"/>
      <c r="BDZ97" s="311"/>
      <c r="BEA97" s="311"/>
      <c r="BEB97" s="311"/>
      <c r="BEC97" s="311"/>
      <c r="BED97" s="311"/>
      <c r="BEE97" s="311"/>
      <c r="BEF97" s="311"/>
      <c r="BEG97" s="311"/>
      <c r="BEH97" s="311"/>
      <c r="BEI97" s="311"/>
      <c r="BEJ97" s="311"/>
      <c r="BEK97" s="311"/>
      <c r="BEL97" s="311"/>
      <c r="BEM97" s="311"/>
      <c r="BEN97" s="311"/>
      <c r="BEO97" s="311"/>
      <c r="BEP97" s="311"/>
      <c r="BEQ97" s="311"/>
      <c r="BER97" s="311"/>
      <c r="BES97" s="311"/>
      <c r="BET97" s="311"/>
      <c r="BEU97" s="311"/>
      <c r="BEV97" s="311"/>
      <c r="BEW97" s="311"/>
      <c r="BEX97" s="311"/>
      <c r="BEY97" s="311"/>
      <c r="BEZ97" s="311"/>
      <c r="BFA97" s="311"/>
      <c r="BFB97" s="311"/>
      <c r="BFC97" s="311"/>
      <c r="BFD97" s="311"/>
      <c r="BFE97" s="311"/>
      <c r="BFF97" s="311"/>
      <c r="BFG97" s="311"/>
      <c r="BFH97" s="311"/>
      <c r="BFI97" s="311"/>
      <c r="BFJ97" s="311"/>
      <c r="BFK97" s="311"/>
      <c r="BFL97" s="311"/>
      <c r="BFM97" s="311"/>
      <c r="BFN97" s="311"/>
      <c r="BFO97" s="311"/>
      <c r="BFP97" s="311"/>
      <c r="BFQ97" s="311"/>
      <c r="BFR97" s="311"/>
      <c r="BFS97" s="311"/>
      <c r="BFT97" s="311"/>
      <c r="BFU97" s="311"/>
      <c r="BFV97" s="311"/>
      <c r="BFW97" s="311"/>
      <c r="BFX97" s="311"/>
      <c r="BFY97" s="311"/>
      <c r="BFZ97" s="311"/>
      <c r="BGA97" s="311"/>
      <c r="BGB97" s="311"/>
      <c r="BGC97" s="311"/>
      <c r="BGD97" s="311"/>
      <c r="BGE97" s="311"/>
      <c r="BGF97" s="311"/>
      <c r="BGG97" s="311"/>
      <c r="BGH97" s="311"/>
      <c r="BGI97" s="311"/>
      <c r="BGJ97" s="311"/>
      <c r="BGK97" s="311"/>
      <c r="BGL97" s="311"/>
      <c r="BGM97" s="311"/>
      <c r="BGN97" s="311"/>
      <c r="BGO97" s="311"/>
      <c r="BGP97" s="311"/>
      <c r="BGQ97" s="311"/>
      <c r="BGR97" s="311"/>
      <c r="BGS97" s="311"/>
      <c r="BGT97" s="311"/>
      <c r="BGU97" s="311"/>
      <c r="BGV97" s="311"/>
      <c r="BGW97" s="311"/>
      <c r="BGX97" s="311"/>
      <c r="BGY97" s="311"/>
      <c r="BGZ97" s="311"/>
      <c r="BHA97" s="311"/>
      <c r="BHB97" s="311"/>
      <c r="BHC97" s="311"/>
      <c r="BHD97" s="311"/>
      <c r="BHE97" s="311"/>
      <c r="BHF97" s="311"/>
      <c r="BHG97" s="311"/>
      <c r="BHH97" s="311"/>
      <c r="BHI97" s="311"/>
      <c r="BHJ97" s="311"/>
      <c r="BHK97" s="311"/>
      <c r="BHL97" s="311"/>
      <c r="BHM97" s="311"/>
      <c r="BHN97" s="311"/>
      <c r="BHO97" s="311"/>
      <c r="BHP97" s="311"/>
      <c r="BHQ97" s="311"/>
      <c r="BHR97" s="311"/>
      <c r="BHS97" s="311"/>
      <c r="BHT97" s="311"/>
      <c r="BHU97" s="311"/>
      <c r="BHV97" s="311"/>
      <c r="BHW97" s="311"/>
      <c r="BHX97" s="311"/>
      <c r="BHY97" s="311"/>
      <c r="BHZ97" s="311"/>
      <c r="BIA97" s="311"/>
      <c r="BIB97" s="311"/>
      <c r="BIC97" s="311"/>
      <c r="BID97" s="311"/>
      <c r="BIE97" s="311"/>
      <c r="BIF97" s="311"/>
      <c r="BIG97" s="311"/>
      <c r="BIH97" s="311"/>
      <c r="BII97" s="311"/>
      <c r="BIJ97" s="311"/>
      <c r="BIK97" s="311"/>
      <c r="BIL97" s="311"/>
      <c r="BIM97" s="311"/>
      <c r="BIN97" s="311"/>
      <c r="BIO97" s="311"/>
      <c r="BIP97" s="311"/>
      <c r="BIQ97" s="311"/>
      <c r="BIR97" s="311"/>
      <c r="BIS97" s="311"/>
      <c r="BIT97" s="311"/>
      <c r="BIU97" s="311"/>
      <c r="BIV97" s="311"/>
      <c r="BIW97" s="311"/>
      <c r="BIX97" s="311"/>
      <c r="BIY97" s="311"/>
      <c r="BIZ97" s="311"/>
      <c r="BJA97" s="311"/>
      <c r="BJB97" s="311"/>
      <c r="BJC97" s="311"/>
      <c r="BJD97" s="311"/>
      <c r="BJE97" s="311"/>
      <c r="BJF97" s="311"/>
      <c r="BJG97" s="311"/>
      <c r="BJH97" s="311"/>
      <c r="BJI97" s="311"/>
      <c r="BJJ97" s="311"/>
      <c r="BJK97" s="311"/>
      <c r="BJL97" s="311"/>
      <c r="BJM97" s="311"/>
      <c r="BJN97" s="311"/>
      <c r="BJO97" s="311"/>
      <c r="BJP97" s="311"/>
      <c r="BJQ97" s="311"/>
      <c r="BJR97" s="311"/>
      <c r="BJS97" s="311"/>
      <c r="BJT97" s="311"/>
      <c r="BJU97" s="311"/>
      <c r="BJV97" s="311"/>
      <c r="BJW97" s="311"/>
      <c r="BJX97" s="311"/>
      <c r="BJY97" s="311"/>
      <c r="BJZ97" s="311"/>
      <c r="BKA97" s="311"/>
      <c r="BKB97" s="311"/>
      <c r="BKC97" s="311"/>
      <c r="BKD97" s="311"/>
      <c r="BKE97" s="311"/>
      <c r="BKF97" s="311"/>
      <c r="BKG97" s="311"/>
      <c r="BKH97" s="311"/>
      <c r="BKI97" s="311"/>
      <c r="BKJ97" s="311"/>
      <c r="BKK97" s="311"/>
      <c r="BKL97" s="311"/>
      <c r="BKM97" s="311"/>
      <c r="BKN97" s="311"/>
      <c r="BKO97" s="311"/>
      <c r="BKP97" s="311"/>
      <c r="BKQ97" s="311"/>
      <c r="BKR97" s="311"/>
      <c r="BKS97" s="311"/>
      <c r="BKT97" s="311"/>
      <c r="BKU97" s="311"/>
      <c r="BKV97" s="311"/>
      <c r="BKW97" s="311"/>
      <c r="BKX97" s="311"/>
      <c r="BKY97" s="311"/>
      <c r="BKZ97" s="311"/>
      <c r="BLA97" s="311"/>
      <c r="BLB97" s="311"/>
      <c r="BLC97" s="311"/>
      <c r="BLD97" s="311"/>
      <c r="BLE97" s="311"/>
      <c r="BLF97" s="311"/>
      <c r="BLG97" s="311"/>
      <c r="BLH97" s="311"/>
      <c r="BLI97" s="311"/>
      <c r="BLJ97" s="311"/>
      <c r="BLK97" s="311"/>
      <c r="BLL97" s="311"/>
      <c r="BLM97" s="311"/>
      <c r="BLN97" s="311"/>
      <c r="BLO97" s="311"/>
      <c r="BLP97" s="311"/>
      <c r="BLQ97" s="311"/>
      <c r="BLR97" s="311"/>
      <c r="BLS97" s="311"/>
      <c r="BLT97" s="311"/>
      <c r="BLU97" s="311"/>
      <c r="BLV97" s="311"/>
      <c r="BLW97" s="311"/>
      <c r="BLX97" s="311"/>
      <c r="BLY97" s="311"/>
      <c r="BLZ97" s="311"/>
      <c r="BMA97" s="311"/>
      <c r="BMB97" s="311"/>
      <c r="BMC97" s="311"/>
      <c r="BMD97" s="311"/>
      <c r="BME97" s="311"/>
      <c r="BMF97" s="311"/>
      <c r="BMG97" s="311"/>
      <c r="BMH97" s="311"/>
      <c r="BMI97" s="311"/>
      <c r="BMJ97" s="311"/>
      <c r="BMK97" s="311"/>
      <c r="BML97" s="311"/>
      <c r="BMM97" s="311"/>
      <c r="BMN97" s="311"/>
      <c r="BMO97" s="311"/>
      <c r="BMP97" s="311"/>
      <c r="BMQ97" s="311"/>
      <c r="BMR97" s="311"/>
      <c r="BMS97" s="311"/>
      <c r="BMT97" s="311"/>
      <c r="BMU97" s="311"/>
      <c r="BMV97" s="311"/>
      <c r="BMW97" s="311"/>
      <c r="BMX97" s="311"/>
      <c r="BMY97" s="311"/>
      <c r="BMZ97" s="311"/>
      <c r="BNA97" s="311"/>
      <c r="BNB97" s="311"/>
      <c r="BNC97" s="311"/>
      <c r="BND97" s="311"/>
      <c r="BNE97" s="311"/>
      <c r="BNF97" s="311"/>
      <c r="BNG97" s="311"/>
      <c r="BNH97" s="311"/>
      <c r="BNI97" s="311"/>
      <c r="BNJ97" s="311"/>
      <c r="BNK97" s="311"/>
      <c r="BNL97" s="311"/>
      <c r="BNM97" s="311"/>
      <c r="BNN97" s="311"/>
      <c r="BNO97" s="311"/>
      <c r="BNP97" s="311"/>
      <c r="BNQ97" s="311"/>
      <c r="BNR97" s="311"/>
      <c r="BNS97" s="311"/>
      <c r="BNT97" s="311"/>
      <c r="BNU97" s="311"/>
      <c r="BNV97" s="311"/>
      <c r="BNW97" s="311"/>
      <c r="BNX97" s="311"/>
      <c r="BNY97" s="311"/>
      <c r="BNZ97" s="311"/>
      <c r="BOA97" s="311"/>
      <c r="BOB97" s="311"/>
      <c r="BOC97" s="311"/>
      <c r="BOD97" s="311"/>
      <c r="BOE97" s="311"/>
      <c r="BOF97" s="311"/>
      <c r="BOG97" s="311"/>
      <c r="BOH97" s="311"/>
      <c r="BOI97" s="311"/>
      <c r="BOJ97" s="311"/>
      <c r="BOK97" s="311"/>
      <c r="BOL97" s="311"/>
      <c r="BOM97" s="311"/>
      <c r="BON97" s="311"/>
      <c r="BOO97" s="311"/>
      <c r="BOP97" s="311"/>
      <c r="BOQ97" s="311"/>
      <c r="BOR97" s="311"/>
      <c r="BOS97" s="311"/>
      <c r="BOT97" s="311"/>
      <c r="BOU97" s="311"/>
      <c r="BOV97" s="311"/>
      <c r="BOW97" s="311"/>
      <c r="BOX97" s="311"/>
      <c r="BOY97" s="311"/>
      <c r="BOZ97" s="311"/>
      <c r="BPA97" s="311"/>
      <c r="BPB97" s="311"/>
      <c r="BPC97" s="311"/>
      <c r="BPD97" s="311"/>
      <c r="BPE97" s="311"/>
      <c r="BPF97" s="311"/>
      <c r="BPG97" s="311"/>
      <c r="BPH97" s="311"/>
      <c r="BPI97" s="311"/>
      <c r="BPJ97" s="311"/>
      <c r="BPK97" s="311"/>
      <c r="BPL97" s="311"/>
      <c r="BPM97" s="311"/>
      <c r="BPN97" s="311"/>
      <c r="BPO97" s="311"/>
      <c r="BPP97" s="311"/>
      <c r="BPQ97" s="311"/>
      <c r="BPR97" s="311"/>
      <c r="BPS97" s="311"/>
      <c r="BPT97" s="311"/>
      <c r="BPU97" s="311"/>
      <c r="BPV97" s="311"/>
      <c r="BPW97" s="311"/>
      <c r="BPX97" s="311"/>
      <c r="BPY97" s="311"/>
      <c r="BPZ97" s="311"/>
      <c r="BQA97" s="311"/>
      <c r="BQB97" s="311"/>
      <c r="BQC97" s="311"/>
      <c r="BQD97" s="311"/>
      <c r="BQE97" s="311"/>
      <c r="BQF97" s="311"/>
      <c r="BQG97" s="311"/>
      <c r="BQH97" s="311"/>
      <c r="BQI97" s="311"/>
      <c r="BQJ97" s="311"/>
      <c r="BQK97" s="311"/>
      <c r="BQL97" s="311"/>
      <c r="BQM97" s="311"/>
      <c r="BQN97" s="311"/>
      <c r="BQO97" s="311"/>
      <c r="BQP97" s="311"/>
      <c r="BQQ97" s="311"/>
      <c r="BQR97" s="311"/>
      <c r="BQS97" s="311"/>
      <c r="BQT97" s="311"/>
      <c r="BQU97" s="311"/>
      <c r="BQV97" s="311"/>
      <c r="BQW97" s="311"/>
      <c r="BQX97" s="311"/>
      <c r="BQY97" s="311"/>
      <c r="BQZ97" s="311"/>
      <c r="BRA97" s="311"/>
      <c r="BRB97" s="311"/>
      <c r="BRC97" s="311"/>
      <c r="BRD97" s="311"/>
      <c r="BRE97" s="311"/>
      <c r="BRF97" s="311"/>
      <c r="BRG97" s="311"/>
      <c r="BRH97" s="311"/>
      <c r="BRI97" s="311"/>
      <c r="BRJ97" s="311"/>
      <c r="BRK97" s="311"/>
      <c r="BRL97" s="311"/>
      <c r="BRM97" s="311"/>
      <c r="BRN97" s="311"/>
      <c r="BRO97" s="311"/>
      <c r="BRP97" s="311"/>
      <c r="BRQ97" s="311"/>
      <c r="BRR97" s="311"/>
      <c r="BRS97" s="311"/>
      <c r="BRT97" s="311"/>
      <c r="BRU97" s="311"/>
      <c r="BRV97" s="311"/>
      <c r="BRW97" s="311"/>
      <c r="BRX97" s="311"/>
      <c r="BRY97" s="311"/>
      <c r="BRZ97" s="311"/>
      <c r="BSA97" s="311"/>
      <c r="BSB97" s="311"/>
      <c r="BSC97" s="311"/>
      <c r="BSD97" s="311"/>
      <c r="BSE97" s="311"/>
      <c r="BSF97" s="311"/>
      <c r="BSG97" s="311"/>
      <c r="BSH97" s="311"/>
      <c r="BSI97" s="311"/>
      <c r="BSJ97" s="311"/>
      <c r="BSK97" s="311"/>
      <c r="BSL97" s="311"/>
      <c r="BSM97" s="311"/>
      <c r="BSN97" s="311"/>
      <c r="BSO97" s="311"/>
      <c r="BSP97" s="311"/>
      <c r="BSQ97" s="311"/>
      <c r="BSR97" s="311"/>
      <c r="BSS97" s="311"/>
      <c r="BST97" s="311"/>
      <c r="BSU97" s="311"/>
      <c r="BSV97" s="311"/>
      <c r="BSW97" s="311"/>
      <c r="BSX97" s="311"/>
      <c r="BSY97" s="311"/>
      <c r="BSZ97" s="311"/>
      <c r="BTA97" s="311"/>
      <c r="BTB97" s="311"/>
      <c r="BTC97" s="311"/>
      <c r="BTD97" s="311"/>
      <c r="BTE97" s="311"/>
      <c r="BTF97" s="311"/>
      <c r="BTG97" s="311"/>
      <c r="BTH97" s="311"/>
      <c r="BTI97" s="311"/>
      <c r="BTJ97" s="311"/>
      <c r="BTK97" s="311"/>
      <c r="BTL97" s="311"/>
      <c r="BTM97" s="311"/>
      <c r="BTN97" s="311"/>
      <c r="BTO97" s="311"/>
      <c r="BTP97" s="311"/>
      <c r="BTQ97" s="311"/>
      <c r="BTR97" s="311"/>
      <c r="BTS97" s="311"/>
      <c r="BTT97" s="311"/>
      <c r="BTU97" s="311"/>
      <c r="BTV97" s="311"/>
      <c r="BTW97" s="311"/>
      <c r="BTX97" s="311"/>
      <c r="BTY97" s="311"/>
      <c r="BTZ97" s="311"/>
      <c r="BUA97" s="311"/>
      <c r="BUB97" s="311"/>
      <c r="BUC97" s="311"/>
      <c r="BUD97" s="311"/>
      <c r="BUE97" s="311"/>
      <c r="BUF97" s="311"/>
      <c r="BUG97" s="311"/>
      <c r="BUH97" s="311"/>
      <c r="BUI97" s="311"/>
      <c r="BUJ97" s="311"/>
      <c r="BUK97" s="311"/>
      <c r="BUL97" s="311"/>
      <c r="BUM97" s="311"/>
      <c r="BUN97" s="311"/>
      <c r="BUO97" s="311"/>
      <c r="BUP97" s="311"/>
      <c r="BUQ97" s="311"/>
      <c r="BUR97" s="311"/>
      <c r="BUS97" s="311"/>
      <c r="BUT97" s="311"/>
      <c r="BUU97" s="311"/>
      <c r="BUV97" s="311"/>
      <c r="BUW97" s="311"/>
      <c r="BUX97" s="311"/>
      <c r="BUY97" s="311"/>
      <c r="BUZ97" s="311"/>
      <c r="BVA97" s="311"/>
      <c r="BVB97" s="311"/>
      <c r="BVC97" s="311"/>
      <c r="BVD97" s="311"/>
      <c r="BVE97" s="311"/>
      <c r="BVF97" s="311"/>
      <c r="BVG97" s="311"/>
      <c r="BVH97" s="311"/>
      <c r="BVI97" s="311"/>
      <c r="BVJ97" s="311"/>
      <c r="BVK97" s="311"/>
      <c r="BVL97" s="311"/>
      <c r="BVM97" s="311"/>
      <c r="BVN97" s="311"/>
      <c r="BVO97" s="311"/>
      <c r="BVP97" s="311"/>
      <c r="BVQ97" s="311"/>
      <c r="BVR97" s="311"/>
      <c r="BVS97" s="311"/>
      <c r="BVT97" s="311"/>
      <c r="BVU97" s="311"/>
      <c r="BVV97" s="311"/>
      <c r="BVW97" s="311"/>
      <c r="BVX97" s="311"/>
      <c r="BVY97" s="311"/>
      <c r="BVZ97" s="311"/>
      <c r="BWA97" s="311"/>
      <c r="BWB97" s="311"/>
      <c r="BWC97" s="311"/>
      <c r="BWD97" s="311"/>
      <c r="BWE97" s="311"/>
      <c r="BWF97" s="311"/>
      <c r="BWG97" s="311"/>
      <c r="BWH97" s="311"/>
      <c r="BWI97" s="311"/>
      <c r="BWJ97" s="311"/>
      <c r="BWK97" s="311"/>
      <c r="BWL97" s="311"/>
      <c r="BWM97" s="311"/>
      <c r="BWN97" s="311"/>
      <c r="BWO97" s="311"/>
      <c r="BWP97" s="311"/>
      <c r="BWQ97" s="311"/>
      <c r="BWR97" s="311"/>
      <c r="BWS97" s="311"/>
      <c r="BWT97" s="311"/>
      <c r="BWU97" s="311"/>
      <c r="BWV97" s="311"/>
      <c r="BWW97" s="311"/>
      <c r="BWX97" s="311"/>
      <c r="BWY97" s="311"/>
      <c r="BWZ97" s="311"/>
      <c r="BXA97" s="311"/>
      <c r="BXB97" s="311"/>
      <c r="BXC97" s="311"/>
      <c r="BXD97" s="311"/>
      <c r="BXE97" s="311"/>
      <c r="BXF97" s="311"/>
      <c r="BXG97" s="311"/>
      <c r="BXH97" s="311"/>
      <c r="BXI97" s="311"/>
      <c r="BXJ97" s="311"/>
      <c r="BXK97" s="311"/>
      <c r="BXL97" s="311"/>
      <c r="BXM97" s="311"/>
      <c r="BXN97" s="311"/>
      <c r="BXO97" s="311"/>
      <c r="BXP97" s="311"/>
      <c r="BXQ97" s="311"/>
      <c r="BXR97" s="311"/>
      <c r="BXS97" s="311"/>
      <c r="BXT97" s="311"/>
      <c r="BXU97" s="311"/>
      <c r="BXV97" s="311"/>
      <c r="BXW97" s="311"/>
      <c r="BXX97" s="311"/>
      <c r="BXY97" s="311"/>
      <c r="BXZ97" s="311"/>
      <c r="BYA97" s="311"/>
      <c r="BYB97" s="311"/>
      <c r="BYC97" s="311"/>
      <c r="BYD97" s="311"/>
      <c r="BYE97" s="311"/>
      <c r="BYF97" s="311"/>
      <c r="BYG97" s="311"/>
      <c r="BYH97" s="311"/>
      <c r="BYI97" s="311"/>
      <c r="BYJ97" s="311"/>
      <c r="BYK97" s="311"/>
      <c r="BYL97" s="311"/>
      <c r="BYM97" s="311"/>
      <c r="BYN97" s="311"/>
      <c r="BYO97" s="311"/>
      <c r="BYP97" s="311"/>
      <c r="BYQ97" s="311"/>
      <c r="BYR97" s="311"/>
      <c r="BYS97" s="311"/>
      <c r="BYT97" s="311"/>
      <c r="BYU97" s="311"/>
      <c r="BYV97" s="311"/>
      <c r="BYW97" s="311"/>
      <c r="BYX97" s="311"/>
      <c r="BYY97" s="311"/>
      <c r="BYZ97" s="311"/>
      <c r="BZA97" s="311"/>
      <c r="BZB97" s="311"/>
      <c r="BZC97" s="311"/>
      <c r="BZD97" s="311"/>
      <c r="BZE97" s="311"/>
      <c r="BZF97" s="311"/>
      <c r="BZG97" s="311"/>
      <c r="BZH97" s="311"/>
      <c r="BZI97" s="311"/>
      <c r="BZJ97" s="311"/>
      <c r="BZK97" s="311"/>
      <c r="BZL97" s="311"/>
      <c r="BZM97" s="311"/>
      <c r="BZN97" s="311"/>
      <c r="BZO97" s="311"/>
      <c r="BZP97" s="311"/>
      <c r="BZQ97" s="311"/>
      <c r="BZR97" s="311"/>
      <c r="BZS97" s="311"/>
      <c r="BZT97" s="311"/>
      <c r="BZU97" s="311"/>
      <c r="BZV97" s="311"/>
      <c r="BZW97" s="311"/>
      <c r="BZX97" s="311"/>
      <c r="BZY97" s="311"/>
      <c r="BZZ97" s="311"/>
      <c r="CAA97" s="311"/>
      <c r="CAB97" s="311"/>
      <c r="CAC97" s="311"/>
      <c r="CAD97" s="311"/>
      <c r="CAE97" s="311"/>
      <c r="CAF97" s="311"/>
      <c r="CAG97" s="311"/>
      <c r="CAH97" s="311"/>
      <c r="CAI97" s="311"/>
      <c r="CAJ97" s="311"/>
      <c r="CAK97" s="311"/>
      <c r="CAL97" s="311"/>
      <c r="CAM97" s="311"/>
      <c r="CAN97" s="311"/>
      <c r="CAO97" s="311"/>
      <c r="CAP97" s="311"/>
      <c r="CAQ97" s="311"/>
      <c r="CAR97" s="311"/>
      <c r="CAS97" s="311"/>
      <c r="CAT97" s="311"/>
      <c r="CAU97" s="311"/>
      <c r="CAV97" s="311"/>
      <c r="CAW97" s="311"/>
      <c r="CAX97" s="311"/>
      <c r="CAY97" s="311"/>
      <c r="CAZ97" s="311"/>
      <c r="CBA97" s="311"/>
      <c r="CBB97" s="311"/>
      <c r="CBC97" s="311"/>
      <c r="CBD97" s="311"/>
      <c r="CBE97" s="311"/>
      <c r="CBF97" s="311"/>
      <c r="CBG97" s="311"/>
      <c r="CBH97" s="311"/>
      <c r="CBI97" s="311"/>
      <c r="CBJ97" s="311"/>
      <c r="CBK97" s="311"/>
      <c r="CBL97" s="311"/>
      <c r="CBM97" s="311"/>
      <c r="CBN97" s="311"/>
      <c r="CBO97" s="311"/>
      <c r="CBP97" s="311"/>
      <c r="CBQ97" s="311"/>
      <c r="CBR97" s="311"/>
      <c r="CBS97" s="311"/>
      <c r="CBT97" s="311"/>
      <c r="CBU97" s="311"/>
      <c r="CBV97" s="311"/>
      <c r="CBW97" s="311"/>
      <c r="CBX97" s="311"/>
      <c r="CBY97" s="311"/>
      <c r="CBZ97" s="311"/>
      <c r="CCA97" s="311"/>
      <c r="CCB97" s="311"/>
      <c r="CCC97" s="311"/>
      <c r="CCD97" s="311"/>
      <c r="CCE97" s="311"/>
      <c r="CCF97" s="311"/>
      <c r="CCG97" s="311"/>
      <c r="CCH97" s="311"/>
      <c r="CCI97" s="311"/>
      <c r="CCJ97" s="311"/>
      <c r="CCK97" s="311"/>
      <c r="CCL97" s="311"/>
      <c r="CCM97" s="311"/>
      <c r="CCN97" s="311"/>
      <c r="CCO97" s="311"/>
      <c r="CCP97" s="311"/>
      <c r="CCQ97" s="311"/>
      <c r="CCR97" s="311"/>
      <c r="CCS97" s="311"/>
      <c r="CCT97" s="311"/>
      <c r="CCU97" s="311"/>
      <c r="CCV97" s="311"/>
      <c r="CCW97" s="311"/>
      <c r="CCX97" s="311"/>
      <c r="CCY97" s="311"/>
      <c r="CCZ97" s="311"/>
      <c r="CDA97" s="311"/>
      <c r="CDB97" s="311"/>
      <c r="CDC97" s="311"/>
      <c r="CDD97" s="311"/>
      <c r="CDE97" s="311"/>
      <c r="CDF97" s="311"/>
      <c r="CDG97" s="311"/>
      <c r="CDH97" s="311"/>
      <c r="CDI97" s="311"/>
      <c r="CDJ97" s="311"/>
      <c r="CDK97" s="311"/>
      <c r="CDL97" s="311"/>
      <c r="CDM97" s="311"/>
      <c r="CDN97" s="311"/>
      <c r="CDO97" s="311"/>
      <c r="CDP97" s="311"/>
      <c r="CDQ97" s="311"/>
      <c r="CDR97" s="311"/>
      <c r="CDS97" s="311"/>
      <c r="CDT97" s="311"/>
      <c r="CDU97" s="311"/>
      <c r="CDV97" s="311"/>
      <c r="CDW97" s="311"/>
      <c r="CDX97" s="311"/>
      <c r="CDY97" s="311"/>
      <c r="CDZ97" s="311"/>
      <c r="CEA97" s="311"/>
      <c r="CEB97" s="311"/>
      <c r="CEC97" s="311"/>
      <c r="CED97" s="311"/>
      <c r="CEE97" s="311"/>
      <c r="CEF97" s="311"/>
      <c r="CEG97" s="311"/>
      <c r="CEH97" s="311"/>
      <c r="CEI97" s="311"/>
      <c r="CEJ97" s="311"/>
      <c r="CEK97" s="311"/>
      <c r="CEL97" s="311"/>
      <c r="CEM97" s="311"/>
      <c r="CEN97" s="311"/>
      <c r="CEO97" s="311"/>
      <c r="CEP97" s="311"/>
      <c r="CEQ97" s="311"/>
      <c r="CER97" s="311"/>
      <c r="CES97" s="311"/>
      <c r="CET97" s="311"/>
      <c r="CEU97" s="311"/>
      <c r="CEV97" s="311"/>
      <c r="CEW97" s="311"/>
      <c r="CEX97" s="311"/>
      <c r="CEY97" s="311"/>
      <c r="CEZ97" s="311"/>
      <c r="CFA97" s="311"/>
      <c r="CFB97" s="311"/>
      <c r="CFC97" s="311"/>
      <c r="CFD97" s="311"/>
      <c r="CFE97" s="311"/>
      <c r="CFF97" s="311"/>
      <c r="CFG97" s="311"/>
      <c r="CFH97" s="311"/>
      <c r="CFI97" s="311"/>
      <c r="CFJ97" s="311"/>
      <c r="CFK97" s="311"/>
      <c r="CFL97" s="311"/>
      <c r="CFM97" s="311"/>
      <c r="CFN97" s="311"/>
      <c r="CFO97" s="311"/>
      <c r="CFP97" s="311"/>
      <c r="CFQ97" s="311"/>
      <c r="CFR97" s="311"/>
      <c r="CFS97" s="311"/>
      <c r="CFT97" s="311"/>
      <c r="CFU97" s="311"/>
      <c r="CFV97" s="311"/>
      <c r="CFW97" s="311"/>
      <c r="CFX97" s="311"/>
      <c r="CFY97" s="311"/>
      <c r="CFZ97" s="311"/>
      <c r="CGA97" s="311"/>
      <c r="CGB97" s="311"/>
      <c r="CGC97" s="311"/>
      <c r="CGD97" s="311"/>
      <c r="CGE97" s="311"/>
      <c r="CGF97" s="311"/>
      <c r="CGG97" s="311"/>
      <c r="CGH97" s="311"/>
      <c r="CGI97" s="311"/>
      <c r="CGJ97" s="311"/>
      <c r="CGK97" s="311"/>
      <c r="CGL97" s="311"/>
      <c r="CGM97" s="311"/>
      <c r="CGN97" s="311"/>
      <c r="CGO97" s="311"/>
      <c r="CGP97" s="311"/>
      <c r="CGQ97" s="311"/>
      <c r="CGR97" s="311"/>
      <c r="CGS97" s="311"/>
      <c r="CGT97" s="311"/>
      <c r="CGU97" s="311"/>
      <c r="CGV97" s="311"/>
      <c r="CGW97" s="311"/>
      <c r="CGX97" s="311"/>
      <c r="CGY97" s="311"/>
      <c r="CGZ97" s="311"/>
      <c r="CHA97" s="311"/>
      <c r="CHB97" s="311"/>
      <c r="CHC97" s="311"/>
      <c r="CHD97" s="311"/>
      <c r="CHE97" s="311"/>
      <c r="CHF97" s="311"/>
      <c r="CHG97" s="311"/>
      <c r="CHH97" s="311"/>
      <c r="CHI97" s="311"/>
      <c r="CHJ97" s="311"/>
      <c r="CHK97" s="311"/>
      <c r="CHL97" s="311"/>
      <c r="CHM97" s="311"/>
      <c r="CHN97" s="311"/>
      <c r="CHO97" s="311"/>
      <c r="CHP97" s="311"/>
      <c r="CHQ97" s="311"/>
      <c r="CHR97" s="311"/>
      <c r="CHS97" s="311"/>
      <c r="CHT97" s="311"/>
      <c r="CHU97" s="311"/>
      <c r="CHV97" s="311"/>
      <c r="CHW97" s="311"/>
      <c r="CHX97" s="311"/>
      <c r="CHY97" s="311"/>
      <c r="CHZ97" s="311"/>
      <c r="CIA97" s="311"/>
      <c r="CIB97" s="311"/>
      <c r="CIC97" s="311"/>
      <c r="CID97" s="311"/>
      <c r="CIE97" s="311"/>
      <c r="CIF97" s="311"/>
      <c r="CIG97" s="311"/>
      <c r="CIH97" s="311"/>
      <c r="CII97" s="311"/>
      <c r="CIJ97" s="311"/>
      <c r="CIK97" s="311"/>
      <c r="CIL97" s="311"/>
      <c r="CIM97" s="311"/>
      <c r="CIN97" s="311"/>
      <c r="CIO97" s="311"/>
      <c r="CIP97" s="311"/>
      <c r="CIQ97" s="311"/>
      <c r="CIR97" s="311"/>
      <c r="CIS97" s="311"/>
      <c r="CIT97" s="311"/>
      <c r="CIU97" s="311"/>
      <c r="CIV97" s="311"/>
      <c r="CIW97" s="311"/>
      <c r="CIX97" s="311"/>
      <c r="CIY97" s="311"/>
      <c r="CIZ97" s="311"/>
      <c r="CJA97" s="311"/>
      <c r="CJB97" s="311"/>
      <c r="CJC97" s="311"/>
      <c r="CJD97" s="311"/>
      <c r="CJE97" s="311"/>
      <c r="CJF97" s="311"/>
      <c r="CJG97" s="311"/>
      <c r="CJH97" s="311"/>
      <c r="CJI97" s="311"/>
      <c r="CJJ97" s="311"/>
      <c r="CJK97" s="311"/>
      <c r="CJL97" s="311"/>
      <c r="CJM97" s="311"/>
      <c r="CJN97" s="311"/>
      <c r="CJO97" s="311"/>
      <c r="CJP97" s="311"/>
      <c r="CJQ97" s="311"/>
      <c r="CJR97" s="311"/>
      <c r="CJS97" s="311"/>
      <c r="CJT97" s="311"/>
      <c r="CJU97" s="311"/>
      <c r="CJV97" s="311"/>
      <c r="CJW97" s="311"/>
      <c r="CJX97" s="311"/>
      <c r="CJY97" s="311"/>
      <c r="CJZ97" s="311"/>
      <c r="CKA97" s="311"/>
      <c r="CKB97" s="311"/>
      <c r="CKC97" s="311"/>
      <c r="CKD97" s="311"/>
      <c r="CKE97" s="311"/>
      <c r="CKF97" s="311"/>
      <c r="CKG97" s="311"/>
      <c r="CKH97" s="311"/>
      <c r="CKI97" s="311"/>
      <c r="CKJ97" s="311"/>
      <c r="CKK97" s="311"/>
      <c r="CKL97" s="311"/>
      <c r="CKM97" s="311"/>
      <c r="CKN97" s="311"/>
      <c r="CKO97" s="311"/>
      <c r="CKP97" s="311"/>
      <c r="CKQ97" s="311"/>
      <c r="CKR97" s="311"/>
      <c r="CKS97" s="311"/>
      <c r="CKT97" s="311"/>
      <c r="CKU97" s="311"/>
      <c r="CKV97" s="311"/>
      <c r="CKW97" s="311"/>
      <c r="CKX97" s="311"/>
      <c r="CKY97" s="311"/>
      <c r="CKZ97" s="311"/>
      <c r="CLA97" s="311"/>
      <c r="CLB97" s="311"/>
      <c r="CLC97" s="311"/>
      <c r="CLD97" s="311"/>
      <c r="CLE97" s="311"/>
      <c r="CLF97" s="311"/>
      <c r="CLG97" s="311"/>
      <c r="CLH97" s="311"/>
      <c r="CLI97" s="311"/>
      <c r="CLJ97" s="311"/>
      <c r="CLK97" s="311"/>
      <c r="CLL97" s="311"/>
      <c r="CLM97" s="311"/>
      <c r="CLN97" s="311"/>
      <c r="CLO97" s="311"/>
      <c r="CLP97" s="311"/>
      <c r="CLQ97" s="311"/>
      <c r="CLR97" s="311"/>
      <c r="CLS97" s="311"/>
      <c r="CLT97" s="311"/>
      <c r="CLU97" s="311"/>
      <c r="CLV97" s="311"/>
      <c r="CLW97" s="311"/>
      <c r="CLX97" s="311"/>
      <c r="CLY97" s="311"/>
      <c r="CLZ97" s="311"/>
      <c r="CMA97" s="311"/>
      <c r="CMB97" s="311"/>
      <c r="CMC97" s="311"/>
      <c r="CMD97" s="311"/>
      <c r="CME97" s="311"/>
      <c r="CMF97" s="311"/>
      <c r="CMG97" s="311"/>
      <c r="CMH97" s="311"/>
      <c r="CMI97" s="311"/>
      <c r="CMJ97" s="311"/>
      <c r="CMK97" s="311"/>
      <c r="CML97" s="311"/>
      <c r="CMM97" s="311"/>
      <c r="CMN97" s="311"/>
      <c r="CMO97" s="311"/>
      <c r="CMP97" s="311"/>
      <c r="CMQ97" s="311"/>
      <c r="CMR97" s="311"/>
      <c r="CMS97" s="311"/>
      <c r="CMT97" s="311"/>
      <c r="CMU97" s="311"/>
      <c r="CMV97" s="311"/>
      <c r="CMW97" s="311"/>
      <c r="CMX97" s="311"/>
      <c r="CMY97" s="311"/>
      <c r="CMZ97" s="311"/>
      <c r="CNA97" s="311"/>
      <c r="CNB97" s="311"/>
      <c r="CNC97" s="311"/>
      <c r="CND97" s="311"/>
      <c r="CNE97" s="311"/>
      <c r="CNF97" s="311"/>
      <c r="CNG97" s="311"/>
      <c r="CNH97" s="311"/>
      <c r="CNI97" s="311"/>
      <c r="CNJ97" s="311"/>
      <c r="CNK97" s="311"/>
      <c r="CNL97" s="311"/>
      <c r="CNM97" s="311"/>
      <c r="CNN97" s="311"/>
      <c r="CNO97" s="311"/>
      <c r="CNP97" s="311"/>
      <c r="CNQ97" s="311"/>
      <c r="CNR97" s="311"/>
      <c r="CNS97" s="311"/>
      <c r="CNT97" s="311"/>
      <c r="CNU97" s="311"/>
      <c r="CNV97" s="311"/>
      <c r="CNW97" s="311"/>
      <c r="CNX97" s="311"/>
      <c r="CNY97" s="311"/>
      <c r="CNZ97" s="311"/>
      <c r="COA97" s="311"/>
      <c r="COB97" s="311"/>
      <c r="COC97" s="311"/>
      <c r="COD97" s="311"/>
      <c r="COE97" s="311"/>
      <c r="COF97" s="311"/>
      <c r="COG97" s="311"/>
      <c r="COH97" s="311"/>
      <c r="COI97" s="311"/>
      <c r="COJ97" s="311"/>
      <c r="COK97" s="311"/>
      <c r="COL97" s="311"/>
      <c r="COM97" s="311"/>
      <c r="CON97" s="311"/>
      <c r="COO97" s="311"/>
      <c r="COP97" s="311"/>
      <c r="COQ97" s="311"/>
      <c r="COR97" s="311"/>
      <c r="COS97" s="311"/>
      <c r="COT97" s="311"/>
      <c r="COU97" s="311"/>
      <c r="COV97" s="311"/>
      <c r="COW97" s="311"/>
      <c r="COX97" s="311"/>
      <c r="COY97" s="311"/>
      <c r="COZ97" s="311"/>
      <c r="CPA97" s="311"/>
      <c r="CPB97" s="311"/>
      <c r="CPC97" s="311"/>
      <c r="CPD97" s="311"/>
      <c r="CPE97" s="311"/>
      <c r="CPF97" s="311"/>
      <c r="CPG97" s="311"/>
      <c r="CPH97" s="311"/>
      <c r="CPI97" s="311"/>
      <c r="CPJ97" s="311"/>
      <c r="CPK97" s="311"/>
      <c r="CPL97" s="311"/>
      <c r="CPM97" s="311"/>
      <c r="CPN97" s="311"/>
      <c r="CPO97" s="311"/>
      <c r="CPP97" s="311"/>
      <c r="CPQ97" s="311"/>
      <c r="CPR97" s="311"/>
      <c r="CPS97" s="311"/>
      <c r="CPT97" s="311"/>
      <c r="CPU97" s="311"/>
      <c r="CPV97" s="311"/>
      <c r="CPW97" s="311"/>
      <c r="CPX97" s="311"/>
      <c r="CPY97" s="311"/>
      <c r="CPZ97" s="311"/>
      <c r="CQA97" s="311"/>
      <c r="CQB97" s="311"/>
      <c r="CQC97" s="311"/>
      <c r="CQD97" s="311"/>
      <c r="CQE97" s="311"/>
      <c r="CQF97" s="311"/>
      <c r="CQG97" s="311"/>
      <c r="CQH97" s="311"/>
      <c r="CQI97" s="311"/>
      <c r="CQJ97" s="311"/>
      <c r="CQK97" s="311"/>
      <c r="CQL97" s="311"/>
      <c r="CQM97" s="311"/>
      <c r="CQN97" s="311"/>
      <c r="CQO97" s="311"/>
      <c r="CQP97" s="311"/>
      <c r="CQQ97" s="311"/>
      <c r="CQR97" s="311"/>
      <c r="CQS97" s="311"/>
      <c r="CQT97" s="311"/>
      <c r="CQU97" s="311"/>
      <c r="CQV97" s="311"/>
      <c r="CQW97" s="311"/>
      <c r="CQX97" s="311"/>
      <c r="CQY97" s="311"/>
      <c r="CQZ97" s="311"/>
      <c r="CRA97" s="311"/>
      <c r="CRB97" s="311"/>
      <c r="CRC97" s="311"/>
      <c r="CRD97" s="311"/>
      <c r="CRE97" s="311"/>
      <c r="CRF97" s="311"/>
      <c r="CRG97" s="311"/>
      <c r="CRH97" s="311"/>
      <c r="CRI97" s="311"/>
      <c r="CRJ97" s="311"/>
      <c r="CRK97" s="311"/>
      <c r="CRL97" s="311"/>
      <c r="CRM97" s="311"/>
      <c r="CRN97" s="311"/>
      <c r="CRO97" s="311"/>
      <c r="CRP97" s="311"/>
      <c r="CRQ97" s="311"/>
      <c r="CRR97" s="311"/>
      <c r="CRS97" s="311"/>
      <c r="CRT97" s="311"/>
      <c r="CRU97" s="311"/>
      <c r="CRV97" s="311"/>
      <c r="CRW97" s="311"/>
      <c r="CRX97" s="311"/>
      <c r="CRY97" s="311"/>
      <c r="CRZ97" s="311"/>
      <c r="CSA97" s="311"/>
      <c r="CSB97" s="311"/>
      <c r="CSC97" s="311"/>
      <c r="CSD97" s="311"/>
      <c r="CSE97" s="311"/>
      <c r="CSF97" s="311"/>
      <c r="CSG97" s="311"/>
      <c r="CSH97" s="311"/>
      <c r="CSI97" s="311"/>
      <c r="CSJ97" s="311"/>
      <c r="CSK97" s="311"/>
      <c r="CSL97" s="311"/>
      <c r="CSM97" s="311"/>
      <c r="CSN97" s="311"/>
      <c r="CSO97" s="311"/>
      <c r="CSP97" s="311"/>
      <c r="CSQ97" s="311"/>
      <c r="CSR97" s="311"/>
      <c r="CSS97" s="311"/>
      <c r="CST97" s="311"/>
      <c r="CSU97" s="311"/>
      <c r="CSV97" s="311"/>
      <c r="CSW97" s="311"/>
      <c r="CSX97" s="311"/>
      <c r="CSY97" s="311"/>
      <c r="CSZ97" s="311"/>
      <c r="CTA97" s="311"/>
      <c r="CTB97" s="311"/>
      <c r="CTC97" s="311"/>
      <c r="CTD97" s="311"/>
      <c r="CTE97" s="311"/>
      <c r="CTF97" s="311"/>
      <c r="CTG97" s="311"/>
      <c r="CTH97" s="311"/>
      <c r="CTI97" s="311"/>
      <c r="CTJ97" s="311"/>
      <c r="CTK97" s="311"/>
      <c r="CTL97" s="311"/>
      <c r="CTM97" s="311"/>
      <c r="CTN97" s="311"/>
      <c r="CTO97" s="311"/>
      <c r="CTP97" s="311"/>
      <c r="CTQ97" s="311"/>
      <c r="CTR97" s="311"/>
      <c r="CTS97" s="311"/>
      <c r="CTT97" s="311"/>
      <c r="CTU97" s="311"/>
      <c r="CTV97" s="311"/>
      <c r="CTW97" s="311"/>
      <c r="CTX97" s="311"/>
      <c r="CTY97" s="311"/>
      <c r="CTZ97" s="311"/>
      <c r="CUA97" s="311"/>
      <c r="CUB97" s="311"/>
      <c r="CUC97" s="311"/>
      <c r="CUD97" s="311"/>
      <c r="CUE97" s="311"/>
      <c r="CUF97" s="311"/>
      <c r="CUG97" s="311"/>
      <c r="CUH97" s="311"/>
      <c r="CUI97" s="311"/>
      <c r="CUJ97" s="311"/>
      <c r="CUK97" s="311"/>
      <c r="CUL97" s="311"/>
      <c r="CUM97" s="311"/>
      <c r="CUN97" s="311"/>
      <c r="CUO97" s="311"/>
      <c r="CUP97" s="311"/>
      <c r="CUQ97" s="311"/>
      <c r="CUR97" s="311"/>
      <c r="CUS97" s="311"/>
      <c r="CUT97" s="311"/>
      <c r="CUU97" s="311"/>
      <c r="CUV97" s="311"/>
      <c r="CUW97" s="311"/>
      <c r="CUX97" s="311"/>
      <c r="CUY97" s="311"/>
      <c r="CUZ97" s="311"/>
      <c r="CVA97" s="311"/>
      <c r="CVB97" s="311"/>
      <c r="CVC97" s="311"/>
      <c r="CVD97" s="311"/>
      <c r="CVE97" s="311"/>
      <c r="CVF97" s="311"/>
      <c r="CVG97" s="311"/>
      <c r="CVH97" s="311"/>
      <c r="CVI97" s="311"/>
      <c r="CVJ97" s="311"/>
      <c r="CVK97" s="311"/>
      <c r="CVL97" s="311"/>
      <c r="CVM97" s="311"/>
      <c r="CVN97" s="311"/>
      <c r="CVO97" s="311"/>
      <c r="CVP97" s="311"/>
      <c r="CVQ97" s="311"/>
      <c r="CVR97" s="311"/>
      <c r="CVS97" s="311"/>
      <c r="CVT97" s="311"/>
      <c r="CVU97" s="311"/>
      <c r="CVV97" s="311"/>
      <c r="CVW97" s="311"/>
      <c r="CVX97" s="311"/>
      <c r="CVY97" s="311"/>
      <c r="CVZ97" s="311"/>
      <c r="CWA97" s="311"/>
      <c r="CWB97" s="311"/>
      <c r="CWC97" s="311"/>
      <c r="CWD97" s="311"/>
      <c r="CWE97" s="311"/>
      <c r="CWF97" s="311"/>
      <c r="CWG97" s="311"/>
      <c r="CWH97" s="311"/>
      <c r="CWI97" s="311"/>
      <c r="CWJ97" s="311"/>
      <c r="CWK97" s="311"/>
      <c r="CWL97" s="311"/>
      <c r="CWM97" s="311"/>
      <c r="CWN97" s="311"/>
      <c r="CWO97" s="311"/>
      <c r="CWP97" s="311"/>
      <c r="CWQ97" s="311"/>
      <c r="CWR97" s="311"/>
      <c r="CWS97" s="311"/>
      <c r="CWT97" s="311"/>
      <c r="CWU97" s="311"/>
      <c r="CWV97" s="311"/>
      <c r="CWW97" s="311"/>
      <c r="CWX97" s="311"/>
      <c r="CWY97" s="311"/>
      <c r="CWZ97" s="311"/>
      <c r="CXA97" s="311"/>
      <c r="CXB97" s="311"/>
      <c r="CXC97" s="311"/>
      <c r="CXD97" s="311"/>
      <c r="CXE97" s="311"/>
      <c r="CXF97" s="311"/>
      <c r="CXG97" s="311"/>
      <c r="CXH97" s="311"/>
      <c r="CXI97" s="311"/>
      <c r="CXJ97" s="311"/>
      <c r="CXK97" s="311"/>
      <c r="CXL97" s="311"/>
      <c r="CXM97" s="311"/>
      <c r="CXN97" s="311"/>
      <c r="CXO97" s="311"/>
      <c r="CXP97" s="311"/>
      <c r="CXQ97" s="311"/>
      <c r="CXR97" s="311"/>
      <c r="CXS97" s="311"/>
      <c r="CXT97" s="311"/>
      <c r="CXU97" s="311"/>
      <c r="CXV97" s="311"/>
      <c r="CXW97" s="311"/>
      <c r="CXX97" s="311"/>
      <c r="CXY97" s="311"/>
      <c r="CXZ97" s="311"/>
      <c r="CYA97" s="311"/>
      <c r="CYB97" s="311"/>
      <c r="CYC97" s="311"/>
      <c r="CYD97" s="311"/>
      <c r="CYE97" s="311"/>
      <c r="CYF97" s="311"/>
      <c r="CYG97" s="311"/>
      <c r="CYH97" s="311"/>
      <c r="CYI97" s="311"/>
      <c r="CYJ97" s="311"/>
      <c r="CYK97" s="311"/>
      <c r="CYL97" s="311"/>
      <c r="CYM97" s="311"/>
      <c r="CYN97" s="311"/>
      <c r="CYO97" s="311"/>
      <c r="CYP97" s="311"/>
      <c r="CYQ97" s="311"/>
      <c r="CYR97" s="311"/>
      <c r="CYS97" s="311"/>
      <c r="CYT97" s="311"/>
      <c r="CYU97" s="311"/>
      <c r="CYV97" s="311"/>
      <c r="CYW97" s="311"/>
      <c r="CYX97" s="311"/>
      <c r="CYY97" s="311"/>
      <c r="CYZ97" s="311"/>
      <c r="CZA97" s="311"/>
      <c r="CZB97" s="311"/>
      <c r="CZC97" s="311"/>
      <c r="CZD97" s="311"/>
      <c r="CZE97" s="311"/>
      <c r="CZF97" s="311"/>
      <c r="CZG97" s="311"/>
      <c r="CZH97" s="311"/>
      <c r="CZI97" s="311"/>
      <c r="CZJ97" s="311"/>
      <c r="CZK97" s="311"/>
      <c r="CZL97" s="311"/>
      <c r="CZM97" s="311"/>
      <c r="CZN97" s="311"/>
      <c r="CZO97" s="311"/>
      <c r="CZP97" s="311"/>
      <c r="CZQ97" s="311"/>
      <c r="CZR97" s="311"/>
      <c r="CZS97" s="311"/>
      <c r="CZT97" s="311"/>
      <c r="CZU97" s="311"/>
      <c r="CZV97" s="311"/>
      <c r="CZW97" s="311"/>
      <c r="CZX97" s="311"/>
      <c r="CZY97" s="311"/>
      <c r="CZZ97" s="311"/>
      <c r="DAA97" s="311"/>
      <c r="DAB97" s="311"/>
      <c r="DAC97" s="311"/>
      <c r="DAD97" s="311"/>
      <c r="DAE97" s="311"/>
      <c r="DAF97" s="311"/>
      <c r="DAG97" s="311"/>
      <c r="DAH97" s="311"/>
      <c r="DAI97" s="311"/>
      <c r="DAJ97" s="311"/>
      <c r="DAK97" s="311"/>
      <c r="DAL97" s="311"/>
      <c r="DAM97" s="311"/>
      <c r="DAN97" s="311"/>
      <c r="DAO97" s="311"/>
      <c r="DAP97" s="311"/>
      <c r="DAQ97" s="311"/>
      <c r="DAR97" s="311"/>
      <c r="DAS97" s="311"/>
      <c r="DAT97" s="311"/>
      <c r="DAU97" s="311"/>
      <c r="DAV97" s="311"/>
      <c r="DAW97" s="311"/>
      <c r="DAX97" s="311"/>
      <c r="DAY97" s="311"/>
      <c r="DAZ97" s="311"/>
      <c r="DBA97" s="311"/>
      <c r="DBB97" s="311"/>
      <c r="DBC97" s="311"/>
      <c r="DBD97" s="311"/>
      <c r="DBE97" s="311"/>
      <c r="DBF97" s="311"/>
      <c r="DBG97" s="311"/>
      <c r="DBH97" s="311"/>
      <c r="DBI97" s="311"/>
      <c r="DBJ97" s="311"/>
      <c r="DBK97" s="311"/>
      <c r="DBL97" s="311"/>
      <c r="DBM97" s="311"/>
      <c r="DBN97" s="311"/>
      <c r="DBO97" s="311"/>
      <c r="DBP97" s="311"/>
      <c r="DBQ97" s="311"/>
      <c r="DBR97" s="311"/>
      <c r="DBS97" s="311"/>
      <c r="DBT97" s="311"/>
      <c r="DBU97" s="311"/>
      <c r="DBV97" s="311"/>
      <c r="DBW97" s="311"/>
      <c r="DBX97" s="311"/>
      <c r="DBY97" s="311"/>
      <c r="DBZ97" s="311"/>
      <c r="DCA97" s="311"/>
      <c r="DCB97" s="311"/>
      <c r="DCC97" s="311"/>
      <c r="DCD97" s="311"/>
      <c r="DCE97" s="311"/>
      <c r="DCF97" s="311"/>
      <c r="DCG97" s="311"/>
      <c r="DCH97" s="311"/>
      <c r="DCI97" s="311"/>
      <c r="DCJ97" s="311"/>
      <c r="DCK97" s="311"/>
      <c r="DCL97" s="311"/>
      <c r="DCM97" s="311"/>
      <c r="DCN97" s="311"/>
      <c r="DCO97" s="311"/>
      <c r="DCP97" s="311"/>
      <c r="DCQ97" s="311"/>
      <c r="DCR97" s="311"/>
      <c r="DCS97" s="311"/>
      <c r="DCT97" s="311"/>
      <c r="DCU97" s="311"/>
      <c r="DCV97" s="311"/>
      <c r="DCW97" s="311"/>
      <c r="DCX97" s="311"/>
      <c r="DCY97" s="311"/>
      <c r="DCZ97" s="311"/>
      <c r="DDA97" s="311"/>
      <c r="DDB97" s="311"/>
      <c r="DDC97" s="311"/>
      <c r="DDD97" s="311"/>
      <c r="DDE97" s="311"/>
      <c r="DDF97" s="311"/>
      <c r="DDG97" s="311"/>
      <c r="DDH97" s="311"/>
      <c r="DDI97" s="311"/>
      <c r="DDJ97" s="311"/>
      <c r="DDK97" s="311"/>
      <c r="DDL97" s="311"/>
      <c r="DDM97" s="311"/>
      <c r="DDN97" s="311"/>
      <c r="DDO97" s="311"/>
      <c r="DDP97" s="311"/>
      <c r="DDQ97" s="311"/>
      <c r="DDR97" s="311"/>
      <c r="DDS97" s="311"/>
      <c r="DDT97" s="311"/>
      <c r="DDU97" s="311"/>
      <c r="DDV97" s="311"/>
      <c r="DDW97" s="311"/>
      <c r="DDX97" s="311"/>
      <c r="DDY97" s="311"/>
      <c r="DDZ97" s="311"/>
      <c r="DEA97" s="311"/>
      <c r="DEB97" s="311"/>
      <c r="DEC97" s="311"/>
      <c r="DED97" s="311"/>
      <c r="DEE97" s="311"/>
      <c r="DEF97" s="311"/>
      <c r="DEG97" s="311"/>
      <c r="DEH97" s="311"/>
      <c r="DEI97" s="311"/>
      <c r="DEJ97" s="311"/>
      <c r="DEK97" s="311"/>
      <c r="DEL97" s="311"/>
      <c r="DEM97" s="311"/>
      <c r="DEN97" s="311"/>
      <c r="DEO97" s="311"/>
      <c r="DEP97" s="311"/>
      <c r="DEQ97" s="311"/>
      <c r="DER97" s="311"/>
      <c r="DES97" s="311"/>
      <c r="DET97" s="311"/>
      <c r="DEU97" s="311"/>
      <c r="DEV97" s="311"/>
      <c r="DEW97" s="311"/>
      <c r="DEX97" s="311"/>
      <c r="DEY97" s="311"/>
      <c r="DEZ97" s="311"/>
      <c r="DFA97" s="311"/>
      <c r="DFB97" s="311"/>
      <c r="DFC97" s="311"/>
      <c r="DFD97" s="311"/>
      <c r="DFE97" s="311"/>
      <c r="DFF97" s="311"/>
      <c r="DFG97" s="311"/>
      <c r="DFH97" s="311"/>
      <c r="DFI97" s="311"/>
      <c r="DFJ97" s="311"/>
      <c r="DFK97" s="311"/>
      <c r="DFL97" s="311"/>
      <c r="DFM97" s="311"/>
      <c r="DFN97" s="311"/>
      <c r="DFO97" s="311"/>
      <c r="DFP97" s="311"/>
      <c r="DFQ97" s="311"/>
      <c r="DFR97" s="311"/>
      <c r="DFS97" s="311"/>
      <c r="DFT97" s="311"/>
      <c r="DFU97" s="311"/>
      <c r="DFV97" s="311"/>
      <c r="DFW97" s="311"/>
      <c r="DFX97" s="311"/>
      <c r="DFY97" s="311"/>
      <c r="DFZ97" s="311"/>
      <c r="DGA97" s="311"/>
      <c r="DGB97" s="311"/>
      <c r="DGC97" s="311"/>
      <c r="DGD97" s="311"/>
      <c r="DGE97" s="311"/>
      <c r="DGF97" s="311"/>
      <c r="DGG97" s="311"/>
      <c r="DGH97" s="311"/>
      <c r="DGI97" s="311"/>
      <c r="DGJ97" s="311"/>
      <c r="DGK97" s="311"/>
      <c r="DGL97" s="311"/>
      <c r="DGM97" s="311"/>
      <c r="DGN97" s="311"/>
      <c r="DGO97" s="311"/>
      <c r="DGP97" s="311"/>
      <c r="DGQ97" s="311"/>
      <c r="DGR97" s="311"/>
      <c r="DGS97" s="311"/>
      <c r="DGT97" s="311"/>
      <c r="DGU97" s="311"/>
      <c r="DGV97" s="311"/>
      <c r="DGW97" s="311"/>
      <c r="DGX97" s="311"/>
      <c r="DGY97" s="311"/>
      <c r="DGZ97" s="311"/>
      <c r="DHA97" s="311"/>
      <c r="DHB97" s="311"/>
      <c r="DHC97" s="311"/>
      <c r="DHD97" s="311"/>
      <c r="DHE97" s="311"/>
      <c r="DHF97" s="311"/>
      <c r="DHG97" s="311"/>
      <c r="DHH97" s="311"/>
      <c r="DHI97" s="311"/>
      <c r="DHJ97" s="311"/>
      <c r="DHK97" s="311"/>
      <c r="DHL97" s="311"/>
      <c r="DHM97" s="311"/>
      <c r="DHN97" s="311"/>
      <c r="DHO97" s="311"/>
      <c r="DHP97" s="311"/>
      <c r="DHQ97" s="311"/>
      <c r="DHR97" s="311"/>
      <c r="DHS97" s="311"/>
      <c r="DHT97" s="311"/>
      <c r="DHU97" s="311"/>
      <c r="DHV97" s="311"/>
      <c r="DHW97" s="311"/>
      <c r="DHX97" s="311"/>
      <c r="DHY97" s="311"/>
      <c r="DHZ97" s="311"/>
      <c r="DIA97" s="311"/>
      <c r="DIB97" s="311"/>
      <c r="DIC97" s="311"/>
      <c r="DID97" s="311"/>
      <c r="DIE97" s="311"/>
      <c r="DIF97" s="311"/>
      <c r="DIG97" s="311"/>
      <c r="DIH97" s="311"/>
      <c r="DII97" s="311"/>
      <c r="DIJ97" s="311"/>
      <c r="DIK97" s="311"/>
      <c r="DIL97" s="311"/>
      <c r="DIM97" s="311"/>
      <c r="DIN97" s="311"/>
      <c r="DIO97" s="311"/>
      <c r="DIP97" s="311"/>
      <c r="DIQ97" s="311"/>
      <c r="DIR97" s="311"/>
      <c r="DIS97" s="311"/>
      <c r="DIT97" s="311"/>
      <c r="DIU97" s="311"/>
      <c r="DIV97" s="311"/>
      <c r="DIW97" s="311"/>
      <c r="DIX97" s="311"/>
      <c r="DIY97" s="311"/>
      <c r="DIZ97" s="311"/>
      <c r="DJA97" s="311"/>
      <c r="DJB97" s="311"/>
      <c r="DJC97" s="311"/>
      <c r="DJD97" s="311"/>
      <c r="DJE97" s="311"/>
      <c r="DJF97" s="311"/>
      <c r="DJG97" s="311"/>
      <c r="DJH97" s="311"/>
      <c r="DJI97" s="311"/>
      <c r="DJJ97" s="311"/>
      <c r="DJK97" s="311"/>
      <c r="DJL97" s="311"/>
      <c r="DJM97" s="311"/>
      <c r="DJN97" s="311"/>
      <c r="DJO97" s="311"/>
      <c r="DJP97" s="311"/>
      <c r="DJQ97" s="311"/>
      <c r="DJR97" s="311"/>
      <c r="DJS97" s="311"/>
      <c r="DJT97" s="311"/>
      <c r="DJU97" s="311"/>
      <c r="DJV97" s="311"/>
      <c r="DJW97" s="311"/>
      <c r="DJX97" s="311"/>
      <c r="DJY97" s="311"/>
      <c r="DJZ97" s="311"/>
      <c r="DKA97" s="311"/>
      <c r="DKB97" s="311"/>
      <c r="DKC97" s="311"/>
      <c r="DKD97" s="311"/>
      <c r="DKE97" s="311"/>
      <c r="DKF97" s="311"/>
      <c r="DKG97" s="311"/>
      <c r="DKH97" s="311"/>
      <c r="DKI97" s="311"/>
      <c r="DKJ97" s="311"/>
      <c r="DKK97" s="311"/>
      <c r="DKL97" s="311"/>
      <c r="DKM97" s="311"/>
      <c r="DKN97" s="311"/>
      <c r="DKO97" s="311"/>
      <c r="DKP97" s="311"/>
      <c r="DKQ97" s="311"/>
      <c r="DKR97" s="311"/>
      <c r="DKS97" s="311"/>
      <c r="DKT97" s="311"/>
      <c r="DKU97" s="311"/>
      <c r="DKV97" s="311"/>
      <c r="DKW97" s="311"/>
      <c r="DKX97" s="311"/>
      <c r="DKY97" s="311"/>
      <c r="DKZ97" s="311"/>
      <c r="DLA97" s="311"/>
      <c r="DLB97" s="311"/>
      <c r="DLC97" s="311"/>
      <c r="DLD97" s="311"/>
      <c r="DLE97" s="311"/>
      <c r="DLF97" s="311"/>
      <c r="DLG97" s="311"/>
      <c r="DLH97" s="311"/>
      <c r="DLI97" s="311"/>
      <c r="DLJ97" s="311"/>
      <c r="DLK97" s="311"/>
      <c r="DLL97" s="311"/>
      <c r="DLM97" s="311"/>
      <c r="DLN97" s="311"/>
      <c r="DLO97" s="311"/>
      <c r="DLP97" s="311"/>
      <c r="DLQ97" s="311"/>
      <c r="DLR97" s="311"/>
      <c r="DLS97" s="311"/>
      <c r="DLT97" s="311"/>
      <c r="DLU97" s="311"/>
      <c r="DLV97" s="311"/>
      <c r="DLW97" s="311"/>
      <c r="DLX97" s="311"/>
      <c r="DLY97" s="311"/>
      <c r="DLZ97" s="311"/>
      <c r="DMA97" s="311"/>
      <c r="DMB97" s="311"/>
      <c r="DMC97" s="311"/>
      <c r="DMD97" s="311"/>
      <c r="DME97" s="311"/>
      <c r="DMF97" s="311"/>
      <c r="DMG97" s="311"/>
      <c r="DMH97" s="311"/>
      <c r="DMI97" s="311"/>
      <c r="DMJ97" s="311"/>
      <c r="DMK97" s="311"/>
      <c r="DML97" s="311"/>
      <c r="DMM97" s="311"/>
      <c r="DMN97" s="311"/>
      <c r="DMO97" s="311"/>
      <c r="DMP97" s="311"/>
      <c r="DMQ97" s="311"/>
      <c r="DMR97" s="311"/>
      <c r="DMS97" s="311"/>
      <c r="DMT97" s="311"/>
      <c r="DMU97" s="311"/>
      <c r="DMV97" s="311"/>
      <c r="DMW97" s="311"/>
      <c r="DMX97" s="311"/>
      <c r="DMY97" s="311"/>
      <c r="DMZ97" s="311"/>
      <c r="DNA97" s="311"/>
      <c r="DNB97" s="311"/>
      <c r="DNC97" s="311"/>
      <c r="DND97" s="311"/>
      <c r="DNE97" s="311"/>
      <c r="DNF97" s="311"/>
      <c r="DNG97" s="311"/>
      <c r="DNH97" s="311"/>
      <c r="DNI97" s="311"/>
      <c r="DNJ97" s="311"/>
      <c r="DNK97" s="311"/>
      <c r="DNL97" s="311"/>
      <c r="DNM97" s="311"/>
      <c r="DNN97" s="311"/>
      <c r="DNO97" s="311"/>
      <c r="DNP97" s="311"/>
      <c r="DNQ97" s="311"/>
      <c r="DNR97" s="311"/>
      <c r="DNS97" s="311"/>
      <c r="DNT97" s="311"/>
      <c r="DNU97" s="311"/>
      <c r="DNV97" s="311"/>
      <c r="DNW97" s="311"/>
      <c r="DNX97" s="311"/>
      <c r="DNY97" s="311"/>
      <c r="DNZ97" s="311"/>
      <c r="DOA97" s="311"/>
      <c r="DOB97" s="311"/>
      <c r="DOC97" s="311"/>
      <c r="DOD97" s="311"/>
      <c r="DOE97" s="311"/>
      <c r="DOF97" s="311"/>
      <c r="DOG97" s="311"/>
      <c r="DOH97" s="311"/>
      <c r="DOI97" s="311"/>
      <c r="DOJ97" s="311"/>
      <c r="DOK97" s="311"/>
      <c r="DOL97" s="311"/>
      <c r="DOM97" s="311"/>
      <c r="DON97" s="311"/>
      <c r="DOO97" s="311"/>
      <c r="DOP97" s="311"/>
      <c r="DOQ97" s="311"/>
      <c r="DOR97" s="311"/>
      <c r="DOS97" s="311"/>
      <c r="DOT97" s="311"/>
      <c r="DOU97" s="311"/>
      <c r="DOV97" s="311"/>
      <c r="DOW97" s="311"/>
      <c r="DOX97" s="311"/>
      <c r="DOY97" s="311"/>
      <c r="DOZ97" s="311"/>
      <c r="DPA97" s="311"/>
      <c r="DPB97" s="311"/>
      <c r="DPC97" s="311"/>
      <c r="DPD97" s="311"/>
      <c r="DPE97" s="311"/>
      <c r="DPF97" s="311"/>
      <c r="DPG97" s="311"/>
      <c r="DPH97" s="311"/>
      <c r="DPI97" s="311"/>
      <c r="DPJ97" s="311"/>
      <c r="DPK97" s="311"/>
      <c r="DPL97" s="311"/>
      <c r="DPM97" s="311"/>
      <c r="DPN97" s="311"/>
      <c r="DPO97" s="311"/>
      <c r="DPP97" s="311"/>
      <c r="DPQ97" s="311"/>
      <c r="DPR97" s="311"/>
      <c r="DPS97" s="311"/>
      <c r="DPT97" s="311"/>
      <c r="DPU97" s="311"/>
      <c r="DPV97" s="311"/>
      <c r="DPW97" s="311"/>
      <c r="DPX97" s="311"/>
      <c r="DPY97" s="311"/>
      <c r="DPZ97" s="311"/>
      <c r="DQA97" s="311"/>
      <c r="DQB97" s="311"/>
      <c r="DQC97" s="311"/>
      <c r="DQD97" s="311"/>
      <c r="DQE97" s="311"/>
      <c r="DQF97" s="311"/>
      <c r="DQG97" s="311"/>
      <c r="DQH97" s="311"/>
      <c r="DQI97" s="311"/>
      <c r="DQJ97" s="311"/>
      <c r="DQK97" s="311"/>
      <c r="DQL97" s="311"/>
      <c r="DQM97" s="311"/>
      <c r="DQN97" s="311"/>
      <c r="DQO97" s="311"/>
      <c r="DQP97" s="311"/>
      <c r="DQQ97" s="311"/>
      <c r="DQR97" s="311"/>
      <c r="DQS97" s="311"/>
      <c r="DQT97" s="311"/>
      <c r="DQU97" s="311"/>
      <c r="DQV97" s="311"/>
      <c r="DQW97" s="311"/>
      <c r="DQX97" s="311"/>
      <c r="DQY97" s="311"/>
      <c r="DQZ97" s="311"/>
      <c r="DRA97" s="311"/>
      <c r="DRB97" s="311"/>
      <c r="DRC97" s="311"/>
      <c r="DRD97" s="311"/>
      <c r="DRE97" s="311"/>
      <c r="DRF97" s="311"/>
      <c r="DRG97" s="311"/>
      <c r="DRH97" s="311"/>
      <c r="DRI97" s="311"/>
      <c r="DRJ97" s="311"/>
      <c r="DRK97" s="311"/>
      <c r="DRL97" s="311"/>
      <c r="DRM97" s="311"/>
      <c r="DRN97" s="311"/>
      <c r="DRO97" s="311"/>
      <c r="DRP97" s="311"/>
      <c r="DRQ97" s="311"/>
      <c r="DRR97" s="311"/>
      <c r="DRS97" s="311"/>
      <c r="DRT97" s="311"/>
      <c r="DRU97" s="311"/>
      <c r="DRV97" s="311"/>
      <c r="DRW97" s="311"/>
      <c r="DRX97" s="311"/>
      <c r="DRY97" s="311"/>
      <c r="DRZ97" s="311"/>
      <c r="DSA97" s="311"/>
      <c r="DSB97" s="311"/>
      <c r="DSC97" s="311"/>
      <c r="DSD97" s="311"/>
      <c r="DSE97" s="311"/>
      <c r="DSF97" s="311"/>
      <c r="DSG97" s="311"/>
      <c r="DSH97" s="311"/>
      <c r="DSI97" s="311"/>
      <c r="DSJ97" s="311"/>
      <c r="DSK97" s="311"/>
      <c r="DSL97" s="311"/>
      <c r="DSM97" s="311"/>
      <c r="DSN97" s="311"/>
      <c r="DSO97" s="311"/>
      <c r="DSP97" s="311"/>
      <c r="DSQ97" s="311"/>
      <c r="DSR97" s="311"/>
      <c r="DSS97" s="311"/>
      <c r="DST97" s="311"/>
      <c r="DSU97" s="311"/>
      <c r="DSV97" s="311"/>
      <c r="DSW97" s="311"/>
      <c r="DSX97" s="311"/>
      <c r="DSY97" s="311"/>
      <c r="DSZ97" s="311"/>
      <c r="DTA97" s="311"/>
      <c r="DTB97" s="311"/>
      <c r="DTC97" s="311"/>
      <c r="DTD97" s="311"/>
      <c r="DTE97" s="311"/>
      <c r="DTF97" s="311"/>
      <c r="DTG97" s="311"/>
      <c r="DTH97" s="311"/>
      <c r="DTI97" s="311"/>
      <c r="DTJ97" s="311"/>
      <c r="DTK97" s="311"/>
      <c r="DTL97" s="311"/>
      <c r="DTM97" s="311"/>
      <c r="DTN97" s="311"/>
      <c r="DTO97" s="311"/>
      <c r="DTP97" s="311"/>
      <c r="DTQ97" s="311"/>
      <c r="DTR97" s="311"/>
      <c r="DTS97" s="311"/>
      <c r="DTT97" s="311"/>
      <c r="DTU97" s="311"/>
      <c r="DTV97" s="311"/>
      <c r="DTW97" s="311"/>
      <c r="DTX97" s="311"/>
      <c r="DTY97" s="311"/>
      <c r="DTZ97" s="311"/>
      <c r="DUA97" s="311"/>
      <c r="DUB97" s="311"/>
      <c r="DUC97" s="311"/>
      <c r="DUD97" s="311"/>
      <c r="DUE97" s="311"/>
      <c r="DUF97" s="311"/>
      <c r="DUG97" s="311"/>
      <c r="DUH97" s="311"/>
      <c r="DUI97" s="311"/>
      <c r="DUJ97" s="311"/>
      <c r="DUK97" s="311"/>
      <c r="DUL97" s="311"/>
      <c r="DUM97" s="311"/>
      <c r="DUN97" s="311"/>
      <c r="DUO97" s="311"/>
      <c r="DUP97" s="311"/>
      <c r="DUQ97" s="311"/>
      <c r="DUR97" s="311"/>
      <c r="DUS97" s="311"/>
      <c r="DUT97" s="311"/>
      <c r="DUU97" s="311"/>
      <c r="DUV97" s="311"/>
      <c r="DUW97" s="311"/>
      <c r="DUX97" s="311"/>
      <c r="DUY97" s="311"/>
      <c r="DUZ97" s="311"/>
      <c r="DVA97" s="311"/>
      <c r="DVB97" s="311"/>
      <c r="DVC97" s="311"/>
      <c r="DVD97" s="311"/>
      <c r="DVE97" s="311"/>
      <c r="DVF97" s="311"/>
      <c r="DVG97" s="311"/>
      <c r="DVH97" s="311"/>
      <c r="DVI97" s="311"/>
      <c r="DVJ97" s="311"/>
      <c r="DVK97" s="311"/>
      <c r="DVL97" s="311"/>
      <c r="DVM97" s="311"/>
      <c r="DVN97" s="311"/>
      <c r="DVO97" s="311"/>
      <c r="DVP97" s="311"/>
      <c r="DVQ97" s="311"/>
      <c r="DVR97" s="311"/>
      <c r="DVS97" s="311"/>
      <c r="DVT97" s="311"/>
      <c r="DVU97" s="311"/>
      <c r="DVV97" s="311"/>
      <c r="DVW97" s="311"/>
      <c r="DVX97" s="311"/>
      <c r="DVY97" s="311"/>
      <c r="DVZ97" s="311"/>
      <c r="DWA97" s="311"/>
      <c r="DWB97" s="311"/>
      <c r="DWC97" s="311"/>
      <c r="DWD97" s="311"/>
      <c r="DWE97" s="311"/>
      <c r="DWF97" s="311"/>
      <c r="DWG97" s="311"/>
      <c r="DWH97" s="311"/>
      <c r="DWI97" s="311"/>
      <c r="DWJ97" s="311"/>
      <c r="DWK97" s="311"/>
      <c r="DWL97" s="311"/>
      <c r="DWM97" s="311"/>
      <c r="DWN97" s="311"/>
      <c r="DWO97" s="311"/>
      <c r="DWP97" s="311"/>
      <c r="DWQ97" s="311"/>
      <c r="DWR97" s="311"/>
      <c r="DWS97" s="311"/>
      <c r="DWT97" s="311"/>
      <c r="DWU97" s="311"/>
      <c r="DWV97" s="311"/>
      <c r="DWW97" s="311"/>
      <c r="DWX97" s="311"/>
      <c r="DWY97" s="311"/>
      <c r="DWZ97" s="311"/>
      <c r="DXA97" s="311"/>
      <c r="DXB97" s="311"/>
      <c r="DXC97" s="311"/>
      <c r="DXD97" s="311"/>
      <c r="DXE97" s="311"/>
      <c r="DXF97" s="311"/>
      <c r="DXG97" s="311"/>
      <c r="DXH97" s="311"/>
      <c r="DXI97" s="311"/>
      <c r="DXJ97" s="311"/>
      <c r="DXK97" s="311"/>
      <c r="DXL97" s="311"/>
      <c r="DXM97" s="311"/>
      <c r="DXN97" s="311"/>
      <c r="DXO97" s="311"/>
      <c r="DXP97" s="311"/>
      <c r="DXQ97" s="311"/>
      <c r="DXR97" s="311"/>
      <c r="DXS97" s="311"/>
      <c r="DXT97" s="311"/>
      <c r="DXU97" s="311"/>
      <c r="DXV97" s="311"/>
      <c r="DXW97" s="311"/>
      <c r="DXX97" s="311"/>
      <c r="DXY97" s="311"/>
      <c r="DXZ97" s="311"/>
      <c r="DYA97" s="311"/>
      <c r="DYB97" s="311"/>
      <c r="DYC97" s="311"/>
      <c r="DYD97" s="311"/>
      <c r="DYE97" s="311"/>
      <c r="DYF97" s="311"/>
      <c r="DYG97" s="311"/>
      <c r="DYH97" s="311"/>
      <c r="DYI97" s="311"/>
      <c r="DYJ97" s="311"/>
      <c r="DYK97" s="311"/>
      <c r="DYL97" s="311"/>
      <c r="DYM97" s="311"/>
      <c r="DYN97" s="311"/>
      <c r="DYO97" s="311"/>
      <c r="DYP97" s="311"/>
      <c r="DYQ97" s="311"/>
      <c r="DYR97" s="311"/>
      <c r="DYS97" s="311"/>
      <c r="DYT97" s="311"/>
      <c r="DYU97" s="311"/>
      <c r="DYV97" s="311"/>
      <c r="DYW97" s="311"/>
      <c r="DYX97" s="311"/>
      <c r="DYY97" s="311"/>
      <c r="DYZ97" s="311"/>
      <c r="DZA97" s="311"/>
      <c r="DZB97" s="311"/>
      <c r="DZC97" s="311"/>
      <c r="DZD97" s="311"/>
      <c r="DZE97" s="311"/>
      <c r="DZF97" s="311"/>
      <c r="DZG97" s="311"/>
      <c r="DZH97" s="311"/>
      <c r="DZI97" s="311"/>
      <c r="DZJ97" s="311"/>
      <c r="DZK97" s="311"/>
      <c r="DZL97" s="311"/>
      <c r="DZM97" s="311"/>
      <c r="DZN97" s="311"/>
      <c r="DZO97" s="311"/>
      <c r="DZP97" s="311"/>
      <c r="DZQ97" s="311"/>
      <c r="DZR97" s="311"/>
      <c r="DZS97" s="311"/>
      <c r="DZT97" s="311"/>
      <c r="DZU97" s="311"/>
      <c r="DZV97" s="311"/>
      <c r="DZW97" s="311"/>
      <c r="DZX97" s="311"/>
      <c r="DZY97" s="311"/>
      <c r="DZZ97" s="311"/>
      <c r="EAA97" s="311"/>
      <c r="EAB97" s="311"/>
      <c r="EAC97" s="311"/>
      <c r="EAD97" s="311"/>
      <c r="EAE97" s="311"/>
      <c r="EAF97" s="311"/>
      <c r="EAG97" s="311"/>
      <c r="EAH97" s="311"/>
      <c r="EAI97" s="311"/>
      <c r="EAJ97" s="311"/>
      <c r="EAK97" s="311"/>
      <c r="EAL97" s="311"/>
      <c r="EAM97" s="311"/>
      <c r="EAN97" s="311"/>
      <c r="EAO97" s="311"/>
      <c r="EAP97" s="311"/>
      <c r="EAQ97" s="311"/>
      <c r="EAR97" s="311"/>
      <c r="EAS97" s="311"/>
      <c r="EAT97" s="311"/>
      <c r="EAU97" s="311"/>
      <c r="EAV97" s="311"/>
      <c r="EAW97" s="311"/>
      <c r="EAX97" s="311"/>
      <c r="EAY97" s="311"/>
      <c r="EAZ97" s="311"/>
      <c r="EBA97" s="311"/>
      <c r="EBB97" s="311"/>
      <c r="EBC97" s="311"/>
      <c r="EBD97" s="311"/>
      <c r="EBE97" s="311"/>
      <c r="EBF97" s="311"/>
      <c r="EBG97" s="311"/>
      <c r="EBH97" s="311"/>
      <c r="EBI97" s="311"/>
      <c r="EBJ97" s="311"/>
      <c r="EBK97" s="311"/>
      <c r="EBL97" s="311"/>
      <c r="EBM97" s="311"/>
      <c r="EBN97" s="311"/>
      <c r="EBO97" s="311"/>
      <c r="EBP97" s="311"/>
      <c r="EBQ97" s="311"/>
      <c r="EBR97" s="311"/>
      <c r="EBS97" s="311"/>
      <c r="EBT97" s="311"/>
      <c r="EBU97" s="311"/>
      <c r="EBV97" s="311"/>
      <c r="EBW97" s="311"/>
      <c r="EBX97" s="311"/>
      <c r="EBY97" s="311"/>
      <c r="EBZ97" s="311"/>
      <c r="ECA97" s="311"/>
      <c r="ECB97" s="311"/>
      <c r="ECC97" s="311"/>
      <c r="ECD97" s="311"/>
      <c r="ECE97" s="311"/>
      <c r="ECF97" s="311"/>
      <c r="ECG97" s="311"/>
      <c r="ECH97" s="311"/>
      <c r="ECI97" s="311"/>
      <c r="ECJ97" s="311"/>
      <c r="ECK97" s="311"/>
      <c r="ECL97" s="311"/>
      <c r="ECM97" s="311"/>
      <c r="ECN97" s="311"/>
      <c r="ECO97" s="311"/>
      <c r="ECP97" s="311"/>
      <c r="ECQ97" s="311"/>
      <c r="ECR97" s="311"/>
      <c r="ECS97" s="311"/>
      <c r="ECT97" s="311"/>
      <c r="ECU97" s="311"/>
      <c r="ECV97" s="311"/>
      <c r="ECW97" s="311"/>
      <c r="ECX97" s="311"/>
      <c r="ECY97" s="311"/>
      <c r="ECZ97" s="311"/>
      <c r="EDA97" s="311"/>
      <c r="EDB97" s="311"/>
      <c r="EDC97" s="311"/>
      <c r="EDD97" s="311"/>
      <c r="EDE97" s="311"/>
      <c r="EDF97" s="311"/>
      <c r="EDG97" s="311"/>
      <c r="EDH97" s="311"/>
      <c r="EDI97" s="311"/>
      <c r="EDJ97" s="311"/>
      <c r="EDK97" s="311"/>
      <c r="EDL97" s="311"/>
      <c r="EDM97" s="311"/>
      <c r="EDN97" s="311"/>
      <c r="EDO97" s="311"/>
      <c r="EDP97" s="311"/>
      <c r="EDQ97" s="311"/>
      <c r="EDR97" s="311"/>
      <c r="EDS97" s="311"/>
      <c r="EDT97" s="311"/>
      <c r="EDU97" s="311"/>
      <c r="EDV97" s="311"/>
      <c r="EDW97" s="311"/>
      <c r="EDX97" s="311"/>
      <c r="EDY97" s="311"/>
      <c r="EDZ97" s="311"/>
      <c r="EEA97" s="311"/>
      <c r="EEB97" s="311"/>
      <c r="EEC97" s="311"/>
      <c r="EED97" s="311"/>
      <c r="EEE97" s="311"/>
      <c r="EEF97" s="311"/>
      <c r="EEG97" s="311"/>
      <c r="EEH97" s="311"/>
      <c r="EEI97" s="311"/>
      <c r="EEJ97" s="311"/>
      <c r="EEK97" s="311"/>
      <c r="EEL97" s="311"/>
      <c r="EEM97" s="311"/>
      <c r="EEN97" s="311"/>
      <c r="EEO97" s="311"/>
      <c r="EEP97" s="311"/>
      <c r="EEQ97" s="311"/>
      <c r="EER97" s="311"/>
      <c r="EES97" s="311"/>
      <c r="EET97" s="311"/>
      <c r="EEU97" s="311"/>
      <c r="EEV97" s="311"/>
      <c r="EEW97" s="311"/>
      <c r="EEX97" s="311"/>
      <c r="EEY97" s="311"/>
      <c r="EEZ97" s="311"/>
      <c r="EFA97" s="311"/>
      <c r="EFB97" s="311"/>
      <c r="EFC97" s="311"/>
      <c r="EFD97" s="311"/>
      <c r="EFE97" s="311"/>
      <c r="EFF97" s="311"/>
      <c r="EFG97" s="311"/>
      <c r="EFH97" s="311"/>
      <c r="EFI97" s="311"/>
      <c r="EFJ97" s="311"/>
      <c r="EFK97" s="311"/>
      <c r="EFL97" s="311"/>
      <c r="EFM97" s="311"/>
      <c r="EFN97" s="311"/>
      <c r="EFO97" s="311"/>
      <c r="EFP97" s="311"/>
      <c r="EFQ97" s="311"/>
      <c r="EFR97" s="311"/>
      <c r="EFS97" s="311"/>
      <c r="EFT97" s="311"/>
      <c r="EFU97" s="311"/>
      <c r="EFV97" s="311"/>
      <c r="EFW97" s="311"/>
      <c r="EFX97" s="311"/>
      <c r="EFY97" s="311"/>
      <c r="EFZ97" s="311"/>
      <c r="EGA97" s="311"/>
      <c r="EGB97" s="311"/>
      <c r="EGC97" s="311"/>
      <c r="EGD97" s="311"/>
      <c r="EGE97" s="311"/>
      <c r="EGF97" s="311"/>
      <c r="EGG97" s="311"/>
      <c r="EGH97" s="311"/>
      <c r="EGI97" s="311"/>
      <c r="EGJ97" s="311"/>
      <c r="EGK97" s="311"/>
      <c r="EGL97" s="311"/>
      <c r="EGM97" s="311"/>
      <c r="EGN97" s="311"/>
      <c r="EGO97" s="311"/>
      <c r="EGP97" s="311"/>
      <c r="EGQ97" s="311"/>
      <c r="EGR97" s="311"/>
      <c r="EGS97" s="311"/>
      <c r="EGT97" s="311"/>
      <c r="EGU97" s="311"/>
      <c r="EGV97" s="311"/>
      <c r="EGW97" s="311"/>
      <c r="EGX97" s="311"/>
      <c r="EGY97" s="311"/>
      <c r="EGZ97" s="311"/>
      <c r="EHA97" s="311"/>
      <c r="EHB97" s="311"/>
      <c r="EHC97" s="311"/>
      <c r="EHD97" s="311"/>
      <c r="EHE97" s="311"/>
      <c r="EHF97" s="311"/>
      <c r="EHG97" s="311"/>
      <c r="EHH97" s="311"/>
      <c r="EHI97" s="311"/>
      <c r="EHJ97" s="311"/>
      <c r="EHK97" s="311"/>
      <c r="EHL97" s="311"/>
      <c r="EHM97" s="311"/>
      <c r="EHN97" s="311"/>
      <c r="EHO97" s="311"/>
      <c r="EHP97" s="311"/>
      <c r="EHQ97" s="311"/>
      <c r="EHR97" s="311"/>
      <c r="EHS97" s="311"/>
      <c r="EHT97" s="311"/>
      <c r="EHU97" s="311"/>
      <c r="EHV97" s="311"/>
      <c r="EHW97" s="311"/>
      <c r="EHX97" s="311"/>
      <c r="EHY97" s="311"/>
      <c r="EHZ97" s="311"/>
      <c r="EIA97" s="311"/>
      <c r="EIB97" s="311"/>
      <c r="EIC97" s="311"/>
      <c r="EID97" s="311"/>
      <c r="EIE97" s="311"/>
      <c r="EIF97" s="311"/>
      <c r="EIG97" s="311"/>
      <c r="EIH97" s="311"/>
      <c r="EII97" s="311"/>
      <c r="EIJ97" s="311"/>
      <c r="EIK97" s="311"/>
      <c r="EIL97" s="311"/>
      <c r="EIM97" s="311"/>
      <c r="EIN97" s="311"/>
      <c r="EIO97" s="311"/>
      <c r="EIP97" s="311"/>
      <c r="EIQ97" s="311"/>
      <c r="EIR97" s="311"/>
      <c r="EIS97" s="311"/>
      <c r="EIT97" s="311"/>
      <c r="EIU97" s="311"/>
      <c r="EIV97" s="311"/>
      <c r="EIW97" s="311"/>
      <c r="EIX97" s="311"/>
      <c r="EIY97" s="311"/>
      <c r="EIZ97" s="311"/>
      <c r="EJA97" s="311"/>
      <c r="EJB97" s="311"/>
      <c r="EJC97" s="311"/>
      <c r="EJD97" s="311"/>
      <c r="EJE97" s="311"/>
      <c r="EJF97" s="311"/>
      <c r="EJG97" s="311"/>
      <c r="EJH97" s="311"/>
      <c r="EJI97" s="311"/>
      <c r="EJJ97" s="311"/>
      <c r="EJK97" s="311"/>
      <c r="EJL97" s="311"/>
      <c r="EJM97" s="311"/>
      <c r="EJN97" s="311"/>
      <c r="EJO97" s="311"/>
      <c r="EJP97" s="311"/>
      <c r="EJQ97" s="311"/>
      <c r="EJR97" s="311"/>
      <c r="EJS97" s="311"/>
      <c r="EJT97" s="311"/>
      <c r="EJU97" s="311"/>
      <c r="EJV97" s="311"/>
      <c r="EJW97" s="311"/>
      <c r="EJX97" s="311"/>
      <c r="EJY97" s="311"/>
      <c r="EJZ97" s="311"/>
      <c r="EKA97" s="311"/>
      <c r="EKB97" s="311"/>
      <c r="EKC97" s="311"/>
      <c r="EKD97" s="311"/>
      <c r="EKE97" s="311"/>
      <c r="EKF97" s="311"/>
      <c r="EKG97" s="311"/>
      <c r="EKH97" s="311"/>
      <c r="EKI97" s="311"/>
      <c r="EKJ97" s="311"/>
      <c r="EKK97" s="311"/>
      <c r="EKL97" s="311"/>
      <c r="EKM97" s="311"/>
      <c r="EKN97" s="311"/>
      <c r="EKO97" s="311"/>
      <c r="EKP97" s="311"/>
      <c r="EKQ97" s="311"/>
      <c r="EKR97" s="311"/>
      <c r="EKS97" s="311"/>
      <c r="EKT97" s="311"/>
      <c r="EKU97" s="311"/>
      <c r="EKV97" s="311"/>
      <c r="EKW97" s="311"/>
      <c r="EKX97" s="311"/>
      <c r="EKY97" s="311"/>
      <c r="EKZ97" s="311"/>
      <c r="ELA97" s="311"/>
      <c r="ELB97" s="311"/>
      <c r="ELC97" s="311"/>
      <c r="ELD97" s="311"/>
      <c r="ELE97" s="311"/>
      <c r="ELF97" s="311"/>
      <c r="ELG97" s="311"/>
      <c r="ELH97" s="311"/>
      <c r="ELI97" s="311"/>
      <c r="ELJ97" s="311"/>
      <c r="ELK97" s="311"/>
      <c r="ELL97" s="311"/>
      <c r="ELM97" s="311"/>
      <c r="ELN97" s="311"/>
      <c r="ELO97" s="311"/>
      <c r="ELP97" s="311"/>
      <c r="ELQ97" s="311"/>
      <c r="ELR97" s="311"/>
      <c r="ELS97" s="311"/>
      <c r="ELT97" s="311"/>
      <c r="ELU97" s="311"/>
      <c r="ELV97" s="311"/>
      <c r="ELW97" s="311"/>
      <c r="ELX97" s="311"/>
      <c r="ELY97" s="311"/>
      <c r="ELZ97" s="311"/>
      <c r="EMA97" s="311"/>
      <c r="EMB97" s="311"/>
      <c r="EMC97" s="311"/>
      <c r="EMD97" s="311"/>
      <c r="EME97" s="311"/>
      <c r="EMF97" s="311"/>
      <c r="EMG97" s="311"/>
      <c r="EMH97" s="311"/>
      <c r="EMI97" s="311"/>
      <c r="EMJ97" s="311"/>
      <c r="EMK97" s="311"/>
      <c r="EML97" s="311"/>
      <c r="EMM97" s="311"/>
      <c r="EMN97" s="311"/>
      <c r="EMO97" s="311"/>
      <c r="EMP97" s="311"/>
      <c r="EMQ97" s="311"/>
      <c r="EMR97" s="311"/>
      <c r="EMS97" s="311"/>
      <c r="EMT97" s="311"/>
      <c r="EMU97" s="311"/>
      <c r="EMV97" s="311"/>
      <c r="EMW97" s="311"/>
      <c r="EMX97" s="311"/>
      <c r="EMY97" s="311"/>
      <c r="EMZ97" s="311"/>
      <c r="ENA97" s="311"/>
      <c r="ENB97" s="311"/>
      <c r="ENC97" s="311"/>
      <c r="END97" s="311"/>
      <c r="ENE97" s="311"/>
      <c r="ENF97" s="311"/>
      <c r="ENG97" s="311"/>
      <c r="ENH97" s="311"/>
      <c r="ENI97" s="311"/>
      <c r="ENJ97" s="311"/>
      <c r="ENK97" s="311"/>
      <c r="ENL97" s="311"/>
      <c r="ENM97" s="311"/>
      <c r="ENN97" s="311"/>
      <c r="ENO97" s="311"/>
      <c r="ENP97" s="311"/>
      <c r="ENQ97" s="311"/>
      <c r="ENR97" s="311"/>
      <c r="ENS97" s="311"/>
      <c r="ENT97" s="311"/>
      <c r="ENU97" s="311"/>
      <c r="ENV97" s="311"/>
      <c r="ENW97" s="311"/>
      <c r="ENX97" s="311"/>
      <c r="ENY97" s="311"/>
      <c r="ENZ97" s="311"/>
      <c r="EOA97" s="311"/>
      <c r="EOB97" s="311"/>
      <c r="EOC97" s="311"/>
      <c r="EOD97" s="311"/>
      <c r="EOE97" s="311"/>
      <c r="EOF97" s="311"/>
      <c r="EOG97" s="311"/>
      <c r="EOH97" s="311"/>
      <c r="EOI97" s="311"/>
      <c r="EOJ97" s="311"/>
      <c r="EOK97" s="311"/>
      <c r="EOL97" s="311"/>
      <c r="EOM97" s="311"/>
      <c r="EON97" s="311"/>
      <c r="EOO97" s="311"/>
      <c r="EOP97" s="311"/>
      <c r="EOQ97" s="311"/>
      <c r="EOR97" s="311"/>
      <c r="EOS97" s="311"/>
      <c r="EOT97" s="311"/>
      <c r="EOU97" s="311"/>
      <c r="EOV97" s="311"/>
      <c r="EOW97" s="311"/>
      <c r="EOX97" s="311"/>
      <c r="EOY97" s="311"/>
      <c r="EOZ97" s="311"/>
      <c r="EPA97" s="311"/>
      <c r="EPB97" s="311"/>
      <c r="EPC97" s="311"/>
      <c r="EPD97" s="311"/>
      <c r="EPE97" s="311"/>
      <c r="EPF97" s="311"/>
      <c r="EPG97" s="311"/>
      <c r="EPH97" s="311"/>
      <c r="EPI97" s="311"/>
      <c r="EPJ97" s="311"/>
      <c r="EPK97" s="311"/>
      <c r="EPL97" s="311"/>
      <c r="EPM97" s="311"/>
      <c r="EPN97" s="311"/>
      <c r="EPO97" s="311"/>
      <c r="EPP97" s="311"/>
      <c r="EPQ97" s="311"/>
      <c r="EPR97" s="311"/>
      <c r="EPS97" s="311"/>
      <c r="EPT97" s="311"/>
      <c r="EPU97" s="311"/>
      <c r="EPV97" s="311"/>
      <c r="EPW97" s="311"/>
      <c r="EPX97" s="311"/>
      <c r="EPY97" s="311"/>
      <c r="EPZ97" s="311"/>
      <c r="EQA97" s="311"/>
      <c r="EQB97" s="311"/>
      <c r="EQC97" s="311"/>
      <c r="EQD97" s="311"/>
      <c r="EQE97" s="311"/>
      <c r="EQF97" s="311"/>
      <c r="EQG97" s="311"/>
      <c r="EQH97" s="311"/>
      <c r="EQI97" s="311"/>
      <c r="EQJ97" s="311"/>
      <c r="EQK97" s="311"/>
      <c r="EQL97" s="311"/>
      <c r="EQM97" s="311"/>
      <c r="EQN97" s="311"/>
      <c r="EQO97" s="311"/>
      <c r="EQP97" s="311"/>
      <c r="EQQ97" s="311"/>
      <c r="EQR97" s="311"/>
      <c r="EQS97" s="311"/>
      <c r="EQT97" s="311"/>
      <c r="EQU97" s="311"/>
      <c r="EQV97" s="311"/>
      <c r="EQW97" s="311"/>
      <c r="EQX97" s="311"/>
      <c r="EQY97" s="311"/>
      <c r="EQZ97" s="311"/>
      <c r="ERA97" s="311"/>
      <c r="ERB97" s="311"/>
      <c r="ERC97" s="311"/>
      <c r="ERD97" s="311"/>
      <c r="ERE97" s="311"/>
      <c r="ERF97" s="311"/>
      <c r="ERG97" s="311"/>
      <c r="ERH97" s="311"/>
      <c r="ERI97" s="311"/>
      <c r="ERJ97" s="311"/>
      <c r="ERK97" s="311"/>
      <c r="ERL97" s="311"/>
      <c r="ERM97" s="311"/>
      <c r="ERN97" s="311"/>
      <c r="ERO97" s="311"/>
      <c r="ERP97" s="311"/>
      <c r="ERQ97" s="311"/>
      <c r="ERR97" s="311"/>
      <c r="ERS97" s="311"/>
      <c r="ERT97" s="311"/>
      <c r="ERU97" s="311"/>
      <c r="ERV97" s="311"/>
      <c r="ERW97" s="311"/>
      <c r="ERX97" s="311"/>
      <c r="ERY97" s="311"/>
      <c r="ERZ97" s="311"/>
      <c r="ESA97" s="311"/>
      <c r="ESB97" s="311"/>
      <c r="ESC97" s="311"/>
      <c r="ESD97" s="311"/>
      <c r="ESE97" s="311"/>
      <c r="ESF97" s="311"/>
      <c r="ESG97" s="311"/>
      <c r="ESH97" s="311"/>
      <c r="ESI97" s="311"/>
      <c r="ESJ97" s="311"/>
      <c r="ESK97" s="311"/>
      <c r="ESL97" s="311"/>
      <c r="ESM97" s="311"/>
      <c r="ESN97" s="311"/>
      <c r="ESO97" s="311"/>
      <c r="ESP97" s="311"/>
      <c r="ESQ97" s="311"/>
      <c r="ESR97" s="311"/>
      <c r="ESS97" s="311"/>
      <c r="EST97" s="311"/>
      <c r="ESU97" s="311"/>
      <c r="ESV97" s="311"/>
      <c r="ESW97" s="311"/>
      <c r="ESX97" s="311"/>
      <c r="ESY97" s="311"/>
      <c r="ESZ97" s="311"/>
      <c r="ETA97" s="311"/>
      <c r="ETB97" s="311"/>
      <c r="ETC97" s="311"/>
      <c r="ETD97" s="311"/>
      <c r="ETE97" s="311"/>
      <c r="ETF97" s="311"/>
      <c r="ETG97" s="311"/>
      <c r="ETH97" s="311"/>
      <c r="ETI97" s="311"/>
      <c r="ETJ97" s="311"/>
      <c r="ETK97" s="311"/>
      <c r="ETL97" s="311"/>
      <c r="ETM97" s="311"/>
      <c r="ETN97" s="311"/>
      <c r="ETO97" s="311"/>
      <c r="ETP97" s="311"/>
      <c r="ETQ97" s="311"/>
      <c r="ETR97" s="311"/>
      <c r="ETS97" s="311"/>
      <c r="ETT97" s="311"/>
      <c r="ETU97" s="311"/>
      <c r="ETV97" s="311"/>
      <c r="ETW97" s="311"/>
      <c r="ETX97" s="311"/>
      <c r="ETY97" s="311"/>
      <c r="ETZ97" s="311"/>
      <c r="EUA97" s="311"/>
      <c r="EUB97" s="311"/>
      <c r="EUC97" s="311"/>
      <c r="EUD97" s="311"/>
      <c r="EUE97" s="311"/>
      <c r="EUF97" s="311"/>
      <c r="EUG97" s="311"/>
      <c r="EUH97" s="311"/>
      <c r="EUI97" s="311"/>
      <c r="EUJ97" s="311"/>
      <c r="EUK97" s="311"/>
      <c r="EUL97" s="311"/>
      <c r="EUM97" s="311"/>
      <c r="EUN97" s="311"/>
      <c r="EUO97" s="311"/>
      <c r="EUP97" s="311"/>
      <c r="EUQ97" s="311"/>
      <c r="EUR97" s="311"/>
      <c r="EUS97" s="311"/>
      <c r="EUT97" s="311"/>
      <c r="EUU97" s="311"/>
      <c r="EUV97" s="311"/>
      <c r="EUW97" s="311"/>
      <c r="EUX97" s="311"/>
      <c r="EUY97" s="311"/>
      <c r="EUZ97" s="311"/>
      <c r="EVA97" s="311"/>
      <c r="EVB97" s="311"/>
      <c r="EVC97" s="311"/>
      <c r="EVD97" s="311"/>
      <c r="EVE97" s="311"/>
      <c r="EVF97" s="311"/>
      <c r="EVG97" s="311"/>
      <c r="EVH97" s="311"/>
      <c r="EVI97" s="311"/>
      <c r="EVJ97" s="311"/>
      <c r="EVK97" s="311"/>
      <c r="EVL97" s="311"/>
      <c r="EVM97" s="311"/>
      <c r="EVN97" s="311"/>
      <c r="EVO97" s="311"/>
      <c r="EVP97" s="311"/>
      <c r="EVQ97" s="311"/>
      <c r="EVR97" s="311"/>
      <c r="EVS97" s="311"/>
      <c r="EVT97" s="311"/>
      <c r="EVU97" s="311"/>
      <c r="EVV97" s="311"/>
      <c r="EVW97" s="311"/>
      <c r="EVX97" s="311"/>
      <c r="EVY97" s="311"/>
      <c r="EVZ97" s="311"/>
      <c r="EWA97" s="311"/>
      <c r="EWB97" s="311"/>
      <c r="EWC97" s="311"/>
      <c r="EWD97" s="311"/>
      <c r="EWE97" s="311"/>
      <c r="EWF97" s="311"/>
      <c r="EWG97" s="311"/>
      <c r="EWH97" s="311"/>
      <c r="EWI97" s="311"/>
      <c r="EWJ97" s="311"/>
      <c r="EWK97" s="311"/>
      <c r="EWL97" s="311"/>
      <c r="EWM97" s="311"/>
      <c r="EWN97" s="311"/>
      <c r="EWO97" s="311"/>
      <c r="EWP97" s="311"/>
      <c r="EWQ97" s="311"/>
      <c r="EWR97" s="311"/>
      <c r="EWS97" s="311"/>
      <c r="EWT97" s="311"/>
      <c r="EWU97" s="311"/>
      <c r="EWV97" s="311"/>
      <c r="EWW97" s="311"/>
      <c r="EWX97" s="311"/>
      <c r="EWY97" s="311"/>
      <c r="EWZ97" s="311"/>
      <c r="EXA97" s="311"/>
      <c r="EXB97" s="311"/>
      <c r="EXC97" s="311"/>
      <c r="EXD97" s="311"/>
      <c r="EXE97" s="311"/>
      <c r="EXF97" s="311"/>
      <c r="EXG97" s="311"/>
      <c r="EXH97" s="311"/>
      <c r="EXI97" s="311"/>
      <c r="EXJ97" s="311"/>
      <c r="EXK97" s="311"/>
      <c r="EXL97" s="311"/>
      <c r="EXM97" s="311"/>
      <c r="EXN97" s="311"/>
      <c r="EXO97" s="311"/>
      <c r="EXP97" s="311"/>
      <c r="EXQ97" s="311"/>
      <c r="EXR97" s="311"/>
      <c r="EXS97" s="311"/>
      <c r="EXT97" s="311"/>
      <c r="EXU97" s="311"/>
      <c r="EXV97" s="311"/>
      <c r="EXW97" s="311"/>
      <c r="EXX97" s="311"/>
      <c r="EXY97" s="311"/>
      <c r="EXZ97" s="311"/>
      <c r="EYA97" s="311"/>
      <c r="EYB97" s="311"/>
      <c r="EYC97" s="311"/>
      <c r="EYD97" s="311"/>
      <c r="EYE97" s="311"/>
      <c r="EYF97" s="311"/>
      <c r="EYG97" s="311"/>
      <c r="EYH97" s="311"/>
      <c r="EYI97" s="311"/>
      <c r="EYJ97" s="311"/>
      <c r="EYK97" s="311"/>
      <c r="EYL97" s="311"/>
      <c r="EYM97" s="311"/>
      <c r="EYN97" s="311"/>
      <c r="EYO97" s="311"/>
      <c r="EYP97" s="311"/>
      <c r="EYQ97" s="311"/>
      <c r="EYR97" s="311"/>
      <c r="EYS97" s="311"/>
      <c r="EYT97" s="311"/>
      <c r="EYU97" s="311"/>
      <c r="EYV97" s="311"/>
      <c r="EYW97" s="311"/>
      <c r="EYX97" s="311"/>
      <c r="EYY97" s="311"/>
      <c r="EYZ97" s="311"/>
      <c r="EZA97" s="311"/>
      <c r="EZB97" s="311"/>
      <c r="EZC97" s="311"/>
      <c r="EZD97" s="311"/>
      <c r="EZE97" s="311"/>
      <c r="EZF97" s="311"/>
      <c r="EZG97" s="311"/>
      <c r="EZH97" s="311"/>
      <c r="EZI97" s="311"/>
      <c r="EZJ97" s="311"/>
      <c r="EZK97" s="311"/>
      <c r="EZL97" s="311"/>
      <c r="EZM97" s="311"/>
      <c r="EZN97" s="311"/>
      <c r="EZO97" s="311"/>
      <c r="EZP97" s="311"/>
      <c r="EZQ97" s="311"/>
      <c r="EZR97" s="311"/>
      <c r="EZS97" s="311"/>
      <c r="EZT97" s="311"/>
      <c r="EZU97" s="311"/>
      <c r="EZV97" s="311"/>
      <c r="EZW97" s="311"/>
      <c r="EZX97" s="311"/>
      <c r="EZY97" s="311"/>
      <c r="EZZ97" s="311"/>
      <c r="FAA97" s="311"/>
      <c r="FAB97" s="311"/>
      <c r="FAC97" s="311"/>
      <c r="FAD97" s="311"/>
      <c r="FAE97" s="311"/>
      <c r="FAF97" s="311"/>
      <c r="FAG97" s="311"/>
      <c r="FAH97" s="311"/>
      <c r="FAI97" s="311"/>
      <c r="FAJ97" s="311"/>
      <c r="FAK97" s="311"/>
      <c r="FAL97" s="311"/>
      <c r="FAM97" s="311"/>
      <c r="FAN97" s="311"/>
      <c r="FAO97" s="311"/>
      <c r="FAP97" s="311"/>
      <c r="FAQ97" s="311"/>
      <c r="FAR97" s="311"/>
      <c r="FAS97" s="311"/>
      <c r="FAT97" s="311"/>
      <c r="FAU97" s="311"/>
      <c r="FAV97" s="311"/>
      <c r="FAW97" s="311"/>
      <c r="FAX97" s="311"/>
      <c r="FAY97" s="311"/>
      <c r="FAZ97" s="311"/>
      <c r="FBA97" s="311"/>
      <c r="FBB97" s="311"/>
      <c r="FBC97" s="311"/>
      <c r="FBD97" s="311"/>
      <c r="FBE97" s="311"/>
      <c r="FBF97" s="311"/>
      <c r="FBG97" s="311"/>
      <c r="FBH97" s="311"/>
      <c r="FBI97" s="311"/>
      <c r="FBJ97" s="311"/>
      <c r="FBK97" s="311"/>
      <c r="FBL97" s="311"/>
      <c r="FBM97" s="311"/>
      <c r="FBN97" s="311"/>
      <c r="FBO97" s="311"/>
      <c r="FBP97" s="311"/>
      <c r="FBQ97" s="311"/>
      <c r="FBR97" s="311"/>
      <c r="FBS97" s="311"/>
      <c r="FBT97" s="311"/>
      <c r="FBU97" s="311"/>
      <c r="FBV97" s="311"/>
      <c r="FBW97" s="311"/>
      <c r="FBX97" s="311"/>
      <c r="FBY97" s="311"/>
      <c r="FBZ97" s="311"/>
      <c r="FCA97" s="311"/>
      <c r="FCB97" s="311"/>
      <c r="FCC97" s="311"/>
      <c r="FCD97" s="311"/>
      <c r="FCE97" s="311"/>
      <c r="FCF97" s="311"/>
      <c r="FCG97" s="311"/>
      <c r="FCH97" s="311"/>
      <c r="FCI97" s="311"/>
      <c r="FCJ97" s="311"/>
      <c r="FCK97" s="311"/>
      <c r="FCL97" s="311"/>
      <c r="FCM97" s="311"/>
      <c r="FCN97" s="311"/>
      <c r="FCO97" s="311"/>
      <c r="FCP97" s="311"/>
      <c r="FCQ97" s="311"/>
      <c r="FCR97" s="311"/>
      <c r="FCS97" s="311"/>
      <c r="FCT97" s="311"/>
      <c r="FCU97" s="311"/>
      <c r="FCV97" s="311"/>
      <c r="FCW97" s="311"/>
      <c r="FCX97" s="311"/>
      <c r="FCY97" s="311"/>
      <c r="FCZ97" s="311"/>
      <c r="FDA97" s="311"/>
      <c r="FDB97" s="311"/>
      <c r="FDC97" s="311"/>
      <c r="FDD97" s="311"/>
      <c r="FDE97" s="311"/>
      <c r="FDF97" s="311"/>
      <c r="FDG97" s="311"/>
      <c r="FDH97" s="311"/>
      <c r="FDI97" s="311"/>
      <c r="FDJ97" s="311"/>
      <c r="FDK97" s="311"/>
      <c r="FDL97" s="311"/>
      <c r="FDM97" s="311"/>
      <c r="FDN97" s="311"/>
      <c r="FDO97" s="311"/>
      <c r="FDP97" s="311"/>
      <c r="FDQ97" s="311"/>
      <c r="FDR97" s="311"/>
      <c r="FDS97" s="311"/>
      <c r="FDT97" s="311"/>
      <c r="FDU97" s="311"/>
      <c r="FDV97" s="311"/>
      <c r="FDW97" s="311"/>
      <c r="FDX97" s="311"/>
      <c r="FDY97" s="311"/>
      <c r="FDZ97" s="311"/>
      <c r="FEA97" s="311"/>
      <c r="FEB97" s="311"/>
      <c r="FEC97" s="311"/>
      <c r="FED97" s="311"/>
      <c r="FEE97" s="311"/>
      <c r="FEF97" s="311"/>
      <c r="FEG97" s="311"/>
      <c r="FEH97" s="311"/>
      <c r="FEI97" s="311"/>
      <c r="FEJ97" s="311"/>
      <c r="FEK97" s="311"/>
      <c r="FEL97" s="311"/>
      <c r="FEM97" s="311"/>
      <c r="FEN97" s="311"/>
      <c r="FEO97" s="311"/>
      <c r="FEP97" s="311"/>
      <c r="FEQ97" s="311"/>
      <c r="FER97" s="311"/>
      <c r="FES97" s="311"/>
      <c r="FET97" s="311"/>
      <c r="FEU97" s="311"/>
      <c r="FEV97" s="311"/>
      <c r="FEW97" s="311"/>
      <c r="FEX97" s="311"/>
      <c r="FEY97" s="311"/>
      <c r="FEZ97" s="311"/>
      <c r="FFA97" s="311"/>
      <c r="FFB97" s="311"/>
      <c r="FFC97" s="311"/>
      <c r="FFD97" s="311"/>
      <c r="FFE97" s="311"/>
      <c r="FFF97" s="311"/>
      <c r="FFG97" s="311"/>
      <c r="FFH97" s="311"/>
      <c r="FFI97" s="311"/>
      <c r="FFJ97" s="311"/>
      <c r="FFK97" s="311"/>
      <c r="FFL97" s="311"/>
      <c r="FFM97" s="311"/>
      <c r="FFN97" s="311"/>
      <c r="FFO97" s="311"/>
      <c r="FFP97" s="311"/>
      <c r="FFQ97" s="311"/>
      <c r="FFR97" s="311"/>
      <c r="FFS97" s="311"/>
      <c r="FFT97" s="311"/>
      <c r="FFU97" s="311"/>
      <c r="FFV97" s="311"/>
      <c r="FFW97" s="311"/>
      <c r="FFX97" s="311"/>
      <c r="FFY97" s="311"/>
      <c r="FFZ97" s="311"/>
      <c r="FGA97" s="311"/>
      <c r="FGB97" s="311"/>
      <c r="FGC97" s="311"/>
      <c r="FGD97" s="311"/>
      <c r="FGE97" s="311"/>
      <c r="FGF97" s="311"/>
      <c r="FGG97" s="311"/>
      <c r="FGH97" s="311"/>
      <c r="FGI97" s="311"/>
      <c r="FGJ97" s="311"/>
      <c r="FGK97" s="311"/>
      <c r="FGL97" s="311"/>
      <c r="FGM97" s="311"/>
      <c r="FGN97" s="311"/>
      <c r="FGO97" s="311"/>
      <c r="FGP97" s="311"/>
      <c r="FGQ97" s="311"/>
      <c r="FGR97" s="311"/>
      <c r="FGS97" s="311"/>
      <c r="FGT97" s="311"/>
      <c r="FGU97" s="311"/>
      <c r="FGV97" s="311"/>
      <c r="FGW97" s="311"/>
      <c r="FGX97" s="311"/>
      <c r="FGY97" s="311"/>
      <c r="FGZ97" s="311"/>
      <c r="FHA97" s="311"/>
      <c r="FHB97" s="311"/>
      <c r="FHC97" s="311"/>
      <c r="FHD97" s="311"/>
      <c r="FHE97" s="311"/>
      <c r="FHF97" s="311"/>
      <c r="FHG97" s="311"/>
      <c r="FHH97" s="311"/>
      <c r="FHI97" s="311"/>
      <c r="FHJ97" s="311"/>
      <c r="FHK97" s="311"/>
      <c r="FHL97" s="311"/>
      <c r="FHM97" s="311"/>
      <c r="FHN97" s="311"/>
      <c r="FHO97" s="311"/>
      <c r="FHP97" s="311"/>
      <c r="FHQ97" s="311"/>
      <c r="FHR97" s="311"/>
      <c r="FHS97" s="311"/>
      <c r="FHT97" s="311"/>
      <c r="FHU97" s="311"/>
      <c r="FHV97" s="311"/>
      <c r="FHW97" s="311"/>
      <c r="FHX97" s="311"/>
      <c r="FHY97" s="311"/>
      <c r="FHZ97" s="311"/>
      <c r="FIA97" s="311"/>
      <c r="FIB97" s="311"/>
      <c r="FIC97" s="311"/>
      <c r="FID97" s="311"/>
      <c r="FIE97" s="311"/>
      <c r="FIF97" s="311"/>
      <c r="FIG97" s="311"/>
      <c r="FIH97" s="311"/>
      <c r="FII97" s="311"/>
      <c r="FIJ97" s="311"/>
      <c r="FIK97" s="311"/>
      <c r="FIL97" s="311"/>
      <c r="FIM97" s="311"/>
      <c r="FIN97" s="311"/>
      <c r="FIO97" s="311"/>
      <c r="FIP97" s="311"/>
      <c r="FIQ97" s="311"/>
      <c r="FIR97" s="311"/>
      <c r="FIS97" s="311"/>
      <c r="FIT97" s="311"/>
      <c r="FIU97" s="311"/>
      <c r="FIV97" s="311"/>
      <c r="FIW97" s="311"/>
      <c r="FIX97" s="311"/>
      <c r="FIY97" s="311"/>
      <c r="FIZ97" s="311"/>
      <c r="FJA97" s="311"/>
      <c r="FJB97" s="311"/>
      <c r="FJC97" s="311"/>
      <c r="FJD97" s="311"/>
      <c r="FJE97" s="311"/>
      <c r="FJF97" s="311"/>
      <c r="FJG97" s="311"/>
      <c r="FJH97" s="311"/>
      <c r="FJI97" s="311"/>
      <c r="FJJ97" s="311"/>
      <c r="FJK97" s="311"/>
      <c r="FJL97" s="311"/>
      <c r="FJM97" s="311"/>
      <c r="FJN97" s="311"/>
      <c r="FJO97" s="311"/>
      <c r="FJP97" s="311"/>
      <c r="FJQ97" s="311"/>
      <c r="FJR97" s="311"/>
      <c r="FJS97" s="311"/>
      <c r="FJT97" s="311"/>
      <c r="FJU97" s="311"/>
      <c r="FJV97" s="311"/>
      <c r="FJW97" s="311"/>
      <c r="FJX97" s="311"/>
      <c r="FJY97" s="311"/>
      <c r="FJZ97" s="311"/>
      <c r="FKA97" s="311"/>
      <c r="FKB97" s="311"/>
      <c r="FKC97" s="311"/>
      <c r="FKD97" s="311"/>
      <c r="FKE97" s="311"/>
      <c r="FKF97" s="311"/>
      <c r="FKG97" s="311"/>
      <c r="FKH97" s="311"/>
      <c r="FKI97" s="311"/>
      <c r="FKJ97" s="311"/>
      <c r="FKK97" s="311"/>
      <c r="FKL97" s="311"/>
      <c r="FKM97" s="311"/>
      <c r="FKN97" s="311"/>
      <c r="FKO97" s="311"/>
      <c r="FKP97" s="311"/>
      <c r="FKQ97" s="311"/>
      <c r="FKR97" s="311"/>
      <c r="FKS97" s="311"/>
      <c r="FKT97" s="311"/>
      <c r="FKU97" s="311"/>
      <c r="FKV97" s="311"/>
      <c r="FKW97" s="311"/>
      <c r="FKX97" s="311"/>
      <c r="FKY97" s="311"/>
      <c r="FKZ97" s="311"/>
      <c r="FLA97" s="311"/>
      <c r="FLB97" s="311"/>
      <c r="FLC97" s="311"/>
      <c r="FLD97" s="311"/>
      <c r="FLE97" s="311"/>
      <c r="FLF97" s="311"/>
      <c r="FLG97" s="311"/>
      <c r="FLH97" s="311"/>
      <c r="FLI97" s="311"/>
      <c r="FLJ97" s="311"/>
      <c r="FLK97" s="311"/>
      <c r="FLL97" s="311"/>
      <c r="FLM97" s="311"/>
      <c r="FLN97" s="311"/>
      <c r="FLO97" s="311"/>
      <c r="FLP97" s="311"/>
      <c r="FLQ97" s="311"/>
      <c r="FLR97" s="311"/>
      <c r="FLS97" s="311"/>
      <c r="FLT97" s="311"/>
      <c r="FLU97" s="311"/>
      <c r="FLV97" s="311"/>
      <c r="FLW97" s="311"/>
      <c r="FLX97" s="311"/>
      <c r="FLY97" s="311"/>
      <c r="FLZ97" s="311"/>
      <c r="FMA97" s="311"/>
      <c r="FMB97" s="311"/>
      <c r="FMC97" s="311"/>
      <c r="FMD97" s="311"/>
      <c r="FME97" s="311"/>
      <c r="FMF97" s="311"/>
      <c r="FMG97" s="311"/>
      <c r="FMH97" s="311"/>
      <c r="FMI97" s="311"/>
      <c r="FMJ97" s="311"/>
      <c r="FMK97" s="311"/>
      <c r="FML97" s="311"/>
      <c r="FMM97" s="311"/>
      <c r="FMN97" s="311"/>
      <c r="FMO97" s="311"/>
      <c r="FMP97" s="311"/>
      <c r="FMQ97" s="311"/>
      <c r="FMR97" s="311"/>
      <c r="FMS97" s="311"/>
      <c r="FMT97" s="311"/>
      <c r="FMU97" s="311"/>
      <c r="FMV97" s="311"/>
      <c r="FMW97" s="311"/>
      <c r="FMX97" s="311"/>
      <c r="FMY97" s="311"/>
      <c r="FMZ97" s="311"/>
      <c r="FNA97" s="311"/>
      <c r="FNB97" s="311"/>
      <c r="FNC97" s="311"/>
      <c r="FND97" s="311"/>
      <c r="FNE97" s="311"/>
      <c r="FNF97" s="311"/>
      <c r="FNG97" s="311"/>
      <c r="FNH97" s="311"/>
      <c r="FNI97" s="311"/>
      <c r="FNJ97" s="311"/>
      <c r="FNK97" s="311"/>
      <c r="FNL97" s="311"/>
      <c r="FNM97" s="311"/>
      <c r="FNN97" s="311"/>
      <c r="FNO97" s="311"/>
      <c r="FNP97" s="311"/>
      <c r="FNQ97" s="311"/>
      <c r="FNR97" s="311"/>
      <c r="FNS97" s="311"/>
      <c r="FNT97" s="311"/>
      <c r="FNU97" s="311"/>
      <c r="FNV97" s="311"/>
      <c r="FNW97" s="311"/>
      <c r="FNX97" s="311"/>
      <c r="FNY97" s="311"/>
      <c r="FNZ97" s="311"/>
      <c r="FOA97" s="311"/>
      <c r="FOB97" s="311"/>
      <c r="FOC97" s="311"/>
      <c r="FOD97" s="311"/>
      <c r="FOE97" s="311"/>
      <c r="FOF97" s="311"/>
      <c r="FOG97" s="311"/>
      <c r="FOH97" s="311"/>
      <c r="FOI97" s="311"/>
      <c r="FOJ97" s="311"/>
      <c r="FOK97" s="311"/>
      <c r="FOL97" s="311"/>
      <c r="FOM97" s="311"/>
      <c r="FON97" s="311"/>
      <c r="FOO97" s="311"/>
      <c r="FOP97" s="311"/>
      <c r="FOQ97" s="311"/>
      <c r="FOR97" s="311"/>
      <c r="FOS97" s="311"/>
      <c r="FOT97" s="311"/>
      <c r="FOU97" s="311"/>
      <c r="FOV97" s="311"/>
      <c r="FOW97" s="311"/>
      <c r="FOX97" s="311"/>
      <c r="FOY97" s="311"/>
      <c r="FOZ97" s="311"/>
      <c r="FPA97" s="311"/>
      <c r="FPB97" s="311"/>
      <c r="FPC97" s="311"/>
      <c r="FPD97" s="311"/>
      <c r="FPE97" s="311"/>
      <c r="FPF97" s="311"/>
      <c r="FPG97" s="311"/>
      <c r="FPH97" s="311"/>
      <c r="FPI97" s="311"/>
      <c r="FPJ97" s="311"/>
      <c r="FPK97" s="311"/>
      <c r="FPL97" s="311"/>
      <c r="FPM97" s="311"/>
      <c r="FPN97" s="311"/>
      <c r="FPO97" s="311"/>
      <c r="FPP97" s="311"/>
      <c r="FPQ97" s="311"/>
      <c r="FPR97" s="311"/>
      <c r="FPS97" s="311"/>
      <c r="FPT97" s="311"/>
      <c r="FPU97" s="311"/>
      <c r="FPV97" s="311"/>
      <c r="FPW97" s="311"/>
      <c r="FPX97" s="311"/>
      <c r="FPY97" s="311"/>
      <c r="FPZ97" s="311"/>
      <c r="FQA97" s="311"/>
      <c r="FQB97" s="311"/>
      <c r="FQC97" s="311"/>
      <c r="FQD97" s="311"/>
      <c r="FQE97" s="311"/>
      <c r="FQF97" s="311"/>
      <c r="FQG97" s="311"/>
      <c r="FQH97" s="311"/>
      <c r="FQI97" s="311"/>
      <c r="FQJ97" s="311"/>
      <c r="FQK97" s="311"/>
      <c r="FQL97" s="311"/>
      <c r="FQM97" s="311"/>
      <c r="FQN97" s="311"/>
      <c r="FQO97" s="311"/>
      <c r="FQP97" s="311"/>
      <c r="FQQ97" s="311"/>
      <c r="FQR97" s="311"/>
      <c r="FQS97" s="311"/>
      <c r="FQT97" s="311"/>
      <c r="FQU97" s="311"/>
      <c r="FQV97" s="311"/>
      <c r="FQW97" s="311"/>
      <c r="FQX97" s="311"/>
      <c r="FQY97" s="311"/>
      <c r="FQZ97" s="311"/>
      <c r="FRA97" s="311"/>
      <c r="FRB97" s="311"/>
      <c r="FRC97" s="311"/>
      <c r="FRD97" s="311"/>
      <c r="FRE97" s="311"/>
      <c r="FRF97" s="311"/>
      <c r="FRG97" s="311"/>
      <c r="FRH97" s="311"/>
      <c r="FRI97" s="311"/>
      <c r="FRJ97" s="311"/>
      <c r="FRK97" s="311"/>
      <c r="FRL97" s="311"/>
      <c r="FRM97" s="311"/>
      <c r="FRN97" s="311"/>
      <c r="FRO97" s="311"/>
      <c r="FRP97" s="311"/>
      <c r="FRQ97" s="311"/>
      <c r="FRR97" s="311"/>
      <c r="FRS97" s="311"/>
      <c r="FRT97" s="311"/>
      <c r="FRU97" s="311"/>
      <c r="FRV97" s="311"/>
      <c r="FRW97" s="311"/>
      <c r="FRX97" s="311"/>
      <c r="FRY97" s="311"/>
      <c r="FRZ97" s="311"/>
      <c r="FSA97" s="311"/>
      <c r="FSB97" s="311"/>
      <c r="FSC97" s="311"/>
      <c r="FSD97" s="311"/>
      <c r="FSE97" s="311"/>
      <c r="FSF97" s="311"/>
      <c r="FSG97" s="311"/>
      <c r="FSH97" s="311"/>
      <c r="FSI97" s="311"/>
      <c r="FSJ97" s="311"/>
      <c r="FSK97" s="311"/>
      <c r="FSL97" s="311"/>
      <c r="FSM97" s="311"/>
      <c r="FSN97" s="311"/>
      <c r="FSO97" s="311"/>
      <c r="FSP97" s="311"/>
      <c r="FSQ97" s="311"/>
      <c r="FSR97" s="311"/>
      <c r="FSS97" s="311"/>
      <c r="FST97" s="311"/>
      <c r="FSU97" s="311"/>
      <c r="FSV97" s="311"/>
      <c r="FSW97" s="311"/>
      <c r="FSX97" s="311"/>
      <c r="FSY97" s="311"/>
      <c r="FSZ97" s="311"/>
      <c r="FTA97" s="311"/>
      <c r="FTB97" s="311"/>
      <c r="FTC97" s="311"/>
      <c r="FTD97" s="311"/>
      <c r="FTE97" s="311"/>
      <c r="FTF97" s="311"/>
      <c r="FTG97" s="311"/>
      <c r="FTH97" s="311"/>
      <c r="FTI97" s="311"/>
      <c r="FTJ97" s="311"/>
      <c r="FTK97" s="311"/>
      <c r="FTL97" s="311"/>
      <c r="FTM97" s="311"/>
      <c r="FTN97" s="311"/>
      <c r="FTO97" s="311"/>
      <c r="FTP97" s="311"/>
      <c r="FTQ97" s="311"/>
      <c r="FTR97" s="311"/>
      <c r="FTS97" s="311"/>
      <c r="FTT97" s="311"/>
      <c r="FTU97" s="311"/>
      <c r="FTV97" s="311"/>
      <c r="FTW97" s="311"/>
      <c r="FTX97" s="311"/>
      <c r="FTY97" s="311"/>
      <c r="FTZ97" s="311"/>
      <c r="FUA97" s="311"/>
      <c r="FUB97" s="311"/>
      <c r="FUC97" s="311"/>
      <c r="FUD97" s="311"/>
      <c r="FUE97" s="311"/>
      <c r="FUF97" s="311"/>
      <c r="FUG97" s="311"/>
      <c r="FUH97" s="311"/>
      <c r="FUI97" s="311"/>
      <c r="FUJ97" s="311"/>
      <c r="FUK97" s="311"/>
      <c r="FUL97" s="311"/>
      <c r="FUM97" s="311"/>
      <c r="FUN97" s="311"/>
      <c r="FUO97" s="311"/>
      <c r="FUP97" s="311"/>
      <c r="FUQ97" s="311"/>
      <c r="FUR97" s="311"/>
      <c r="FUS97" s="311"/>
      <c r="FUT97" s="311"/>
      <c r="FUU97" s="311"/>
      <c r="FUV97" s="311"/>
      <c r="FUW97" s="311"/>
      <c r="FUX97" s="311"/>
      <c r="FUY97" s="311"/>
      <c r="FUZ97" s="311"/>
      <c r="FVA97" s="311"/>
      <c r="FVB97" s="311"/>
      <c r="FVC97" s="311"/>
      <c r="FVD97" s="311"/>
      <c r="FVE97" s="311"/>
      <c r="FVF97" s="311"/>
      <c r="FVG97" s="311"/>
      <c r="FVH97" s="311"/>
      <c r="FVI97" s="311"/>
      <c r="FVJ97" s="311"/>
      <c r="FVK97" s="311"/>
      <c r="FVL97" s="311"/>
      <c r="FVM97" s="311"/>
      <c r="FVN97" s="311"/>
      <c r="FVO97" s="311"/>
      <c r="FVP97" s="311"/>
      <c r="FVQ97" s="311"/>
      <c r="FVR97" s="311"/>
      <c r="FVS97" s="311"/>
      <c r="FVT97" s="311"/>
      <c r="FVU97" s="311"/>
      <c r="FVV97" s="311"/>
      <c r="FVW97" s="311"/>
      <c r="FVX97" s="311"/>
      <c r="FVY97" s="311"/>
      <c r="FVZ97" s="311"/>
      <c r="FWA97" s="311"/>
      <c r="FWB97" s="311"/>
      <c r="FWC97" s="311"/>
      <c r="FWD97" s="311"/>
      <c r="FWE97" s="311"/>
      <c r="FWF97" s="311"/>
      <c r="FWG97" s="311"/>
      <c r="FWH97" s="311"/>
      <c r="FWI97" s="311"/>
      <c r="FWJ97" s="311"/>
      <c r="FWK97" s="311"/>
      <c r="FWL97" s="311"/>
      <c r="FWM97" s="311"/>
      <c r="FWN97" s="311"/>
      <c r="FWO97" s="311"/>
      <c r="FWP97" s="311"/>
      <c r="FWQ97" s="311"/>
      <c r="FWR97" s="311"/>
      <c r="FWS97" s="311"/>
      <c r="FWT97" s="311"/>
      <c r="FWU97" s="311"/>
      <c r="FWV97" s="311"/>
      <c r="FWW97" s="311"/>
      <c r="FWX97" s="311"/>
      <c r="FWY97" s="311"/>
      <c r="FWZ97" s="311"/>
      <c r="FXA97" s="311"/>
      <c r="FXB97" s="311"/>
      <c r="FXC97" s="311"/>
      <c r="FXD97" s="311"/>
      <c r="FXE97" s="311"/>
      <c r="FXF97" s="311"/>
      <c r="FXG97" s="311"/>
      <c r="FXH97" s="311"/>
      <c r="FXI97" s="311"/>
      <c r="FXJ97" s="311"/>
      <c r="FXK97" s="311"/>
      <c r="FXL97" s="311"/>
      <c r="FXM97" s="311"/>
      <c r="FXN97" s="311"/>
      <c r="FXO97" s="311"/>
      <c r="FXP97" s="311"/>
      <c r="FXQ97" s="311"/>
      <c r="FXR97" s="311"/>
      <c r="FXS97" s="311"/>
      <c r="FXT97" s="311"/>
      <c r="FXU97" s="311"/>
      <c r="FXV97" s="311"/>
      <c r="FXW97" s="311"/>
      <c r="FXX97" s="311"/>
      <c r="FXY97" s="311"/>
      <c r="FXZ97" s="311"/>
      <c r="FYA97" s="311"/>
      <c r="FYB97" s="311"/>
      <c r="FYC97" s="311"/>
      <c r="FYD97" s="311"/>
      <c r="FYE97" s="311"/>
      <c r="FYF97" s="311"/>
      <c r="FYG97" s="311"/>
      <c r="FYH97" s="311"/>
      <c r="FYI97" s="311"/>
      <c r="FYJ97" s="311"/>
      <c r="FYK97" s="311"/>
      <c r="FYL97" s="311"/>
      <c r="FYM97" s="311"/>
      <c r="FYN97" s="311"/>
      <c r="FYO97" s="311"/>
      <c r="FYP97" s="311"/>
      <c r="FYQ97" s="311"/>
      <c r="FYR97" s="311"/>
      <c r="FYS97" s="311"/>
      <c r="FYT97" s="311"/>
      <c r="FYU97" s="311"/>
      <c r="FYV97" s="311"/>
      <c r="FYW97" s="311"/>
      <c r="FYX97" s="311"/>
      <c r="FYY97" s="311"/>
      <c r="FYZ97" s="311"/>
      <c r="FZA97" s="311"/>
      <c r="FZB97" s="311"/>
      <c r="FZC97" s="311"/>
      <c r="FZD97" s="311"/>
      <c r="FZE97" s="311"/>
      <c r="FZF97" s="311"/>
      <c r="FZG97" s="311"/>
      <c r="FZH97" s="311"/>
      <c r="FZI97" s="311"/>
      <c r="FZJ97" s="311"/>
      <c r="FZK97" s="311"/>
      <c r="FZL97" s="311"/>
      <c r="FZM97" s="311"/>
      <c r="FZN97" s="311"/>
      <c r="FZO97" s="311"/>
      <c r="FZP97" s="311"/>
      <c r="FZQ97" s="311"/>
      <c r="FZR97" s="311"/>
      <c r="FZS97" s="311"/>
      <c r="FZT97" s="311"/>
      <c r="FZU97" s="311"/>
      <c r="FZV97" s="311"/>
      <c r="FZW97" s="311"/>
      <c r="FZX97" s="311"/>
      <c r="FZY97" s="311"/>
      <c r="FZZ97" s="311"/>
      <c r="GAA97" s="311"/>
      <c r="GAB97" s="311"/>
      <c r="GAC97" s="311"/>
      <c r="GAD97" s="311"/>
      <c r="GAE97" s="311"/>
      <c r="GAF97" s="311"/>
      <c r="GAG97" s="311"/>
      <c r="GAH97" s="311"/>
      <c r="GAI97" s="311"/>
      <c r="GAJ97" s="311"/>
      <c r="GAK97" s="311"/>
      <c r="GAL97" s="311"/>
      <c r="GAM97" s="311"/>
      <c r="GAN97" s="311"/>
      <c r="GAO97" s="311"/>
      <c r="GAP97" s="311"/>
      <c r="GAQ97" s="311"/>
      <c r="GAR97" s="311"/>
      <c r="GAS97" s="311"/>
      <c r="GAT97" s="311"/>
      <c r="GAU97" s="311"/>
      <c r="GAV97" s="311"/>
      <c r="GAW97" s="311"/>
      <c r="GAX97" s="311"/>
      <c r="GAY97" s="311"/>
      <c r="GAZ97" s="311"/>
      <c r="GBA97" s="311"/>
      <c r="GBB97" s="311"/>
      <c r="GBC97" s="311"/>
      <c r="GBD97" s="311"/>
      <c r="GBE97" s="311"/>
      <c r="GBF97" s="311"/>
      <c r="GBG97" s="311"/>
      <c r="GBH97" s="311"/>
      <c r="GBI97" s="311"/>
      <c r="GBJ97" s="311"/>
      <c r="GBK97" s="311"/>
      <c r="GBL97" s="311"/>
      <c r="GBM97" s="311"/>
      <c r="GBN97" s="311"/>
      <c r="GBO97" s="311"/>
      <c r="GBP97" s="311"/>
      <c r="GBQ97" s="311"/>
      <c r="GBR97" s="311"/>
      <c r="GBS97" s="311"/>
      <c r="GBT97" s="311"/>
      <c r="GBU97" s="311"/>
      <c r="GBV97" s="311"/>
      <c r="GBW97" s="311"/>
      <c r="GBX97" s="311"/>
      <c r="GBY97" s="311"/>
      <c r="GBZ97" s="311"/>
      <c r="GCA97" s="311"/>
      <c r="GCB97" s="311"/>
      <c r="GCC97" s="311"/>
      <c r="GCD97" s="311"/>
      <c r="GCE97" s="311"/>
      <c r="GCF97" s="311"/>
      <c r="GCG97" s="311"/>
      <c r="GCH97" s="311"/>
      <c r="GCI97" s="311"/>
      <c r="GCJ97" s="311"/>
      <c r="GCK97" s="311"/>
      <c r="GCL97" s="311"/>
      <c r="GCM97" s="311"/>
      <c r="GCN97" s="311"/>
      <c r="GCO97" s="311"/>
      <c r="GCP97" s="311"/>
      <c r="GCQ97" s="311"/>
      <c r="GCR97" s="311"/>
      <c r="GCS97" s="311"/>
      <c r="GCT97" s="311"/>
      <c r="GCU97" s="311"/>
      <c r="GCV97" s="311"/>
      <c r="GCW97" s="311"/>
      <c r="GCX97" s="311"/>
      <c r="GCY97" s="311"/>
      <c r="GCZ97" s="311"/>
      <c r="GDA97" s="311"/>
      <c r="GDB97" s="311"/>
      <c r="GDC97" s="311"/>
      <c r="GDD97" s="311"/>
      <c r="GDE97" s="311"/>
      <c r="GDF97" s="311"/>
      <c r="GDG97" s="311"/>
      <c r="GDH97" s="311"/>
      <c r="GDI97" s="311"/>
      <c r="GDJ97" s="311"/>
      <c r="GDK97" s="311"/>
      <c r="GDL97" s="311"/>
      <c r="GDM97" s="311"/>
      <c r="GDN97" s="311"/>
      <c r="GDO97" s="311"/>
      <c r="GDP97" s="311"/>
      <c r="GDQ97" s="311"/>
      <c r="GDR97" s="311"/>
      <c r="GDS97" s="311"/>
      <c r="GDT97" s="311"/>
      <c r="GDU97" s="311"/>
      <c r="GDV97" s="311"/>
      <c r="GDW97" s="311"/>
      <c r="GDX97" s="311"/>
      <c r="GDY97" s="311"/>
      <c r="GDZ97" s="311"/>
      <c r="GEA97" s="311"/>
      <c r="GEB97" s="311"/>
      <c r="GEC97" s="311"/>
      <c r="GED97" s="311"/>
      <c r="GEE97" s="311"/>
      <c r="GEF97" s="311"/>
      <c r="GEG97" s="311"/>
      <c r="GEH97" s="311"/>
      <c r="GEI97" s="311"/>
      <c r="GEJ97" s="311"/>
      <c r="GEK97" s="311"/>
      <c r="GEL97" s="311"/>
      <c r="GEM97" s="311"/>
      <c r="GEN97" s="311"/>
      <c r="GEO97" s="311"/>
      <c r="GEP97" s="311"/>
      <c r="GEQ97" s="311"/>
      <c r="GER97" s="311"/>
      <c r="GES97" s="311"/>
      <c r="GET97" s="311"/>
      <c r="GEU97" s="311"/>
      <c r="GEV97" s="311"/>
      <c r="GEW97" s="311"/>
      <c r="GEX97" s="311"/>
      <c r="GEY97" s="311"/>
      <c r="GEZ97" s="311"/>
      <c r="GFA97" s="311"/>
      <c r="GFB97" s="311"/>
      <c r="GFC97" s="311"/>
      <c r="GFD97" s="311"/>
      <c r="GFE97" s="311"/>
      <c r="GFF97" s="311"/>
      <c r="GFG97" s="311"/>
      <c r="GFH97" s="311"/>
      <c r="GFI97" s="311"/>
      <c r="GFJ97" s="311"/>
      <c r="GFK97" s="311"/>
      <c r="GFL97" s="311"/>
      <c r="GFM97" s="311"/>
      <c r="GFN97" s="311"/>
      <c r="GFO97" s="311"/>
      <c r="GFP97" s="311"/>
      <c r="GFQ97" s="311"/>
      <c r="GFR97" s="311"/>
      <c r="GFS97" s="311"/>
      <c r="GFT97" s="311"/>
      <c r="GFU97" s="311"/>
      <c r="GFV97" s="311"/>
      <c r="GFW97" s="311"/>
      <c r="GFX97" s="311"/>
      <c r="GFY97" s="311"/>
      <c r="GFZ97" s="311"/>
      <c r="GGA97" s="311"/>
      <c r="GGB97" s="311"/>
      <c r="GGC97" s="311"/>
      <c r="GGD97" s="311"/>
      <c r="GGE97" s="311"/>
      <c r="GGF97" s="311"/>
      <c r="GGG97" s="311"/>
      <c r="GGH97" s="311"/>
      <c r="GGI97" s="311"/>
      <c r="GGJ97" s="311"/>
      <c r="GGK97" s="311"/>
      <c r="GGL97" s="311"/>
      <c r="GGM97" s="311"/>
      <c r="GGN97" s="311"/>
      <c r="GGO97" s="311"/>
      <c r="GGP97" s="311"/>
      <c r="GGQ97" s="311"/>
      <c r="GGR97" s="311"/>
      <c r="GGS97" s="311"/>
      <c r="GGT97" s="311"/>
      <c r="GGU97" s="311"/>
      <c r="GGV97" s="311"/>
      <c r="GGW97" s="311"/>
      <c r="GGX97" s="311"/>
      <c r="GGY97" s="311"/>
      <c r="GGZ97" s="311"/>
      <c r="GHA97" s="311"/>
      <c r="GHB97" s="311"/>
      <c r="GHC97" s="311"/>
      <c r="GHD97" s="311"/>
      <c r="GHE97" s="311"/>
      <c r="GHF97" s="311"/>
      <c r="GHG97" s="311"/>
      <c r="GHH97" s="311"/>
      <c r="GHI97" s="311"/>
      <c r="GHJ97" s="311"/>
      <c r="GHK97" s="311"/>
      <c r="GHL97" s="311"/>
      <c r="GHM97" s="311"/>
      <c r="GHN97" s="311"/>
      <c r="GHO97" s="311"/>
      <c r="GHP97" s="311"/>
      <c r="GHQ97" s="311"/>
      <c r="GHR97" s="311"/>
      <c r="GHS97" s="311"/>
      <c r="GHT97" s="311"/>
      <c r="GHU97" s="311"/>
      <c r="GHV97" s="311"/>
      <c r="GHW97" s="311"/>
      <c r="GHX97" s="311"/>
      <c r="GHY97" s="311"/>
      <c r="GHZ97" s="311"/>
      <c r="GIA97" s="311"/>
      <c r="GIB97" s="311"/>
      <c r="GIC97" s="311"/>
      <c r="GID97" s="311"/>
      <c r="GIE97" s="311"/>
      <c r="GIF97" s="311"/>
      <c r="GIG97" s="311"/>
      <c r="GIH97" s="311"/>
      <c r="GII97" s="311"/>
      <c r="GIJ97" s="311"/>
      <c r="GIK97" s="311"/>
      <c r="GIL97" s="311"/>
      <c r="GIM97" s="311"/>
      <c r="GIN97" s="311"/>
      <c r="GIO97" s="311"/>
      <c r="GIP97" s="311"/>
      <c r="GIQ97" s="311"/>
      <c r="GIR97" s="311"/>
      <c r="GIS97" s="311"/>
      <c r="GIT97" s="311"/>
      <c r="GIU97" s="311"/>
      <c r="GIV97" s="311"/>
      <c r="GIW97" s="311"/>
      <c r="GIX97" s="311"/>
      <c r="GIY97" s="311"/>
      <c r="GIZ97" s="311"/>
      <c r="GJA97" s="311"/>
      <c r="GJB97" s="311"/>
      <c r="GJC97" s="311"/>
      <c r="GJD97" s="311"/>
      <c r="GJE97" s="311"/>
      <c r="GJF97" s="311"/>
      <c r="GJG97" s="311"/>
      <c r="GJH97" s="311"/>
      <c r="GJI97" s="311"/>
      <c r="GJJ97" s="311"/>
      <c r="GJK97" s="311"/>
      <c r="GJL97" s="311"/>
      <c r="GJM97" s="311"/>
      <c r="GJN97" s="311"/>
      <c r="GJO97" s="311"/>
      <c r="GJP97" s="311"/>
      <c r="GJQ97" s="311"/>
      <c r="GJR97" s="311"/>
      <c r="GJS97" s="311"/>
      <c r="GJT97" s="311"/>
      <c r="GJU97" s="311"/>
      <c r="GJV97" s="311"/>
      <c r="GJW97" s="311"/>
      <c r="GJX97" s="311"/>
      <c r="GJY97" s="311"/>
      <c r="GJZ97" s="311"/>
      <c r="GKA97" s="311"/>
      <c r="GKB97" s="311"/>
      <c r="GKC97" s="311"/>
      <c r="GKD97" s="311"/>
      <c r="GKE97" s="311"/>
      <c r="GKF97" s="311"/>
      <c r="GKG97" s="311"/>
      <c r="GKH97" s="311"/>
      <c r="GKI97" s="311"/>
      <c r="GKJ97" s="311"/>
      <c r="GKK97" s="311"/>
      <c r="GKL97" s="311"/>
      <c r="GKM97" s="311"/>
      <c r="GKN97" s="311"/>
      <c r="GKO97" s="311"/>
      <c r="GKP97" s="311"/>
      <c r="GKQ97" s="311"/>
      <c r="GKR97" s="311"/>
      <c r="GKS97" s="311"/>
      <c r="GKT97" s="311"/>
      <c r="GKU97" s="311"/>
      <c r="GKV97" s="311"/>
      <c r="GKW97" s="311"/>
      <c r="GKX97" s="311"/>
      <c r="GKY97" s="311"/>
      <c r="GKZ97" s="311"/>
      <c r="GLA97" s="311"/>
      <c r="GLB97" s="311"/>
      <c r="GLC97" s="311"/>
      <c r="GLD97" s="311"/>
      <c r="GLE97" s="311"/>
      <c r="GLF97" s="311"/>
      <c r="GLG97" s="311"/>
      <c r="GLH97" s="311"/>
      <c r="GLI97" s="311"/>
      <c r="GLJ97" s="311"/>
      <c r="GLK97" s="311"/>
      <c r="GLL97" s="311"/>
      <c r="GLM97" s="311"/>
      <c r="GLN97" s="311"/>
      <c r="GLO97" s="311"/>
      <c r="GLP97" s="311"/>
      <c r="GLQ97" s="311"/>
      <c r="GLR97" s="311"/>
      <c r="GLS97" s="311"/>
      <c r="GLT97" s="311"/>
      <c r="GLU97" s="311"/>
      <c r="GLV97" s="311"/>
      <c r="GLW97" s="311"/>
      <c r="GLX97" s="311"/>
      <c r="GLY97" s="311"/>
      <c r="GLZ97" s="311"/>
      <c r="GMA97" s="311"/>
      <c r="GMB97" s="311"/>
      <c r="GMC97" s="311"/>
      <c r="GMD97" s="311"/>
      <c r="GME97" s="311"/>
      <c r="GMF97" s="311"/>
      <c r="GMG97" s="311"/>
      <c r="GMH97" s="311"/>
      <c r="GMI97" s="311"/>
      <c r="GMJ97" s="311"/>
      <c r="GMK97" s="311"/>
      <c r="GML97" s="311"/>
      <c r="GMM97" s="311"/>
      <c r="GMN97" s="311"/>
      <c r="GMO97" s="311"/>
      <c r="GMP97" s="311"/>
      <c r="GMQ97" s="311"/>
      <c r="GMR97" s="311"/>
      <c r="GMS97" s="311"/>
      <c r="GMT97" s="311"/>
      <c r="GMU97" s="311"/>
      <c r="GMV97" s="311"/>
      <c r="GMW97" s="311"/>
      <c r="GMX97" s="311"/>
      <c r="GMY97" s="311"/>
      <c r="GMZ97" s="311"/>
      <c r="GNA97" s="311"/>
      <c r="GNB97" s="311"/>
      <c r="GNC97" s="311"/>
      <c r="GND97" s="311"/>
      <c r="GNE97" s="311"/>
      <c r="GNF97" s="311"/>
      <c r="GNG97" s="311"/>
      <c r="GNH97" s="311"/>
      <c r="GNI97" s="311"/>
      <c r="GNJ97" s="311"/>
      <c r="GNK97" s="311"/>
      <c r="GNL97" s="311"/>
      <c r="GNM97" s="311"/>
      <c r="GNN97" s="311"/>
      <c r="GNO97" s="311"/>
      <c r="GNP97" s="311"/>
      <c r="GNQ97" s="311"/>
      <c r="GNR97" s="311"/>
      <c r="GNS97" s="311"/>
      <c r="GNT97" s="311"/>
      <c r="GNU97" s="311"/>
      <c r="GNV97" s="311"/>
      <c r="GNW97" s="311"/>
      <c r="GNX97" s="311"/>
      <c r="GNY97" s="311"/>
      <c r="GNZ97" s="311"/>
      <c r="GOA97" s="311"/>
      <c r="GOB97" s="311"/>
      <c r="GOC97" s="311"/>
      <c r="GOD97" s="311"/>
      <c r="GOE97" s="311"/>
      <c r="GOF97" s="311"/>
      <c r="GOG97" s="311"/>
      <c r="GOH97" s="311"/>
      <c r="GOI97" s="311"/>
      <c r="GOJ97" s="311"/>
      <c r="GOK97" s="311"/>
      <c r="GOL97" s="311"/>
      <c r="GOM97" s="311"/>
      <c r="GON97" s="311"/>
      <c r="GOO97" s="311"/>
      <c r="GOP97" s="311"/>
      <c r="GOQ97" s="311"/>
      <c r="GOR97" s="311"/>
      <c r="GOS97" s="311"/>
      <c r="GOT97" s="311"/>
      <c r="GOU97" s="311"/>
      <c r="GOV97" s="311"/>
      <c r="GOW97" s="311"/>
      <c r="GOX97" s="311"/>
      <c r="GOY97" s="311"/>
      <c r="GOZ97" s="311"/>
      <c r="GPA97" s="311"/>
      <c r="GPB97" s="311"/>
      <c r="GPC97" s="311"/>
      <c r="GPD97" s="311"/>
      <c r="GPE97" s="311"/>
      <c r="GPF97" s="311"/>
      <c r="GPG97" s="311"/>
      <c r="GPH97" s="311"/>
      <c r="GPI97" s="311"/>
      <c r="GPJ97" s="311"/>
      <c r="GPK97" s="311"/>
      <c r="GPL97" s="311"/>
      <c r="GPM97" s="311"/>
      <c r="GPN97" s="311"/>
      <c r="GPO97" s="311"/>
      <c r="GPP97" s="311"/>
      <c r="GPQ97" s="311"/>
      <c r="GPR97" s="311"/>
      <c r="GPS97" s="311"/>
      <c r="GPT97" s="311"/>
      <c r="GPU97" s="311"/>
      <c r="GPV97" s="311"/>
      <c r="GPW97" s="311"/>
      <c r="GPX97" s="311"/>
      <c r="GPY97" s="311"/>
      <c r="GPZ97" s="311"/>
      <c r="GQA97" s="311"/>
      <c r="GQB97" s="311"/>
      <c r="GQC97" s="311"/>
      <c r="GQD97" s="311"/>
      <c r="GQE97" s="311"/>
      <c r="GQF97" s="311"/>
      <c r="GQG97" s="311"/>
      <c r="GQH97" s="311"/>
      <c r="GQI97" s="311"/>
      <c r="GQJ97" s="311"/>
      <c r="GQK97" s="311"/>
      <c r="GQL97" s="311"/>
      <c r="GQM97" s="311"/>
      <c r="GQN97" s="311"/>
      <c r="GQO97" s="311"/>
      <c r="GQP97" s="311"/>
      <c r="GQQ97" s="311"/>
      <c r="GQR97" s="311"/>
      <c r="GQS97" s="311"/>
      <c r="GQT97" s="311"/>
      <c r="GQU97" s="311"/>
      <c r="GQV97" s="311"/>
      <c r="GQW97" s="311"/>
      <c r="GQX97" s="311"/>
      <c r="GQY97" s="311"/>
      <c r="GQZ97" s="311"/>
      <c r="GRA97" s="311"/>
      <c r="GRB97" s="311"/>
      <c r="GRC97" s="311"/>
      <c r="GRD97" s="311"/>
      <c r="GRE97" s="311"/>
      <c r="GRF97" s="311"/>
      <c r="GRG97" s="311"/>
      <c r="GRH97" s="311"/>
      <c r="GRI97" s="311"/>
      <c r="GRJ97" s="311"/>
      <c r="GRK97" s="311"/>
      <c r="GRL97" s="311"/>
      <c r="GRM97" s="311"/>
      <c r="GRN97" s="311"/>
      <c r="GRO97" s="311"/>
      <c r="GRP97" s="311"/>
      <c r="GRQ97" s="311"/>
      <c r="GRR97" s="311"/>
      <c r="GRS97" s="311"/>
      <c r="GRT97" s="311"/>
      <c r="GRU97" s="311"/>
      <c r="GRV97" s="311"/>
      <c r="GRW97" s="311"/>
      <c r="GRX97" s="311"/>
      <c r="GRY97" s="311"/>
      <c r="GRZ97" s="311"/>
      <c r="GSA97" s="311"/>
      <c r="GSB97" s="311"/>
      <c r="GSC97" s="311"/>
      <c r="GSD97" s="311"/>
      <c r="GSE97" s="311"/>
      <c r="GSF97" s="311"/>
      <c r="GSG97" s="311"/>
      <c r="GSH97" s="311"/>
      <c r="GSI97" s="311"/>
      <c r="GSJ97" s="311"/>
      <c r="GSK97" s="311"/>
      <c r="GSL97" s="311"/>
      <c r="GSM97" s="311"/>
      <c r="GSN97" s="311"/>
      <c r="GSO97" s="311"/>
      <c r="GSP97" s="311"/>
      <c r="GSQ97" s="311"/>
      <c r="GSR97" s="311"/>
      <c r="GSS97" s="311"/>
      <c r="GST97" s="311"/>
      <c r="GSU97" s="311"/>
      <c r="GSV97" s="311"/>
      <c r="GSW97" s="311"/>
      <c r="GSX97" s="311"/>
      <c r="GSY97" s="311"/>
      <c r="GSZ97" s="311"/>
      <c r="GTA97" s="311"/>
      <c r="GTB97" s="311"/>
      <c r="GTC97" s="311"/>
      <c r="GTD97" s="311"/>
      <c r="GTE97" s="311"/>
      <c r="GTF97" s="311"/>
      <c r="GTG97" s="311"/>
      <c r="GTH97" s="311"/>
      <c r="GTI97" s="311"/>
      <c r="GTJ97" s="311"/>
      <c r="GTK97" s="311"/>
      <c r="GTL97" s="311"/>
      <c r="GTM97" s="311"/>
      <c r="GTN97" s="311"/>
      <c r="GTO97" s="311"/>
      <c r="GTP97" s="311"/>
      <c r="GTQ97" s="311"/>
      <c r="GTR97" s="311"/>
      <c r="GTS97" s="311"/>
      <c r="GTT97" s="311"/>
      <c r="GTU97" s="311"/>
      <c r="GTV97" s="311"/>
      <c r="GTW97" s="311"/>
      <c r="GTX97" s="311"/>
      <c r="GTY97" s="311"/>
      <c r="GTZ97" s="311"/>
      <c r="GUA97" s="311"/>
      <c r="GUB97" s="311"/>
      <c r="GUC97" s="311"/>
      <c r="GUD97" s="311"/>
      <c r="GUE97" s="311"/>
      <c r="GUF97" s="311"/>
      <c r="GUG97" s="311"/>
      <c r="GUH97" s="311"/>
      <c r="GUI97" s="311"/>
      <c r="GUJ97" s="311"/>
      <c r="GUK97" s="311"/>
      <c r="GUL97" s="311"/>
      <c r="GUM97" s="311"/>
      <c r="GUN97" s="311"/>
      <c r="GUO97" s="311"/>
      <c r="GUP97" s="311"/>
      <c r="GUQ97" s="311"/>
      <c r="GUR97" s="311"/>
      <c r="GUS97" s="311"/>
      <c r="GUT97" s="311"/>
      <c r="GUU97" s="311"/>
      <c r="GUV97" s="311"/>
      <c r="GUW97" s="311"/>
      <c r="GUX97" s="311"/>
      <c r="GUY97" s="311"/>
      <c r="GUZ97" s="311"/>
      <c r="GVA97" s="311"/>
      <c r="GVB97" s="311"/>
      <c r="GVC97" s="311"/>
      <c r="GVD97" s="311"/>
      <c r="GVE97" s="311"/>
      <c r="GVF97" s="311"/>
      <c r="GVG97" s="311"/>
      <c r="GVH97" s="311"/>
      <c r="GVI97" s="311"/>
      <c r="GVJ97" s="311"/>
      <c r="GVK97" s="311"/>
      <c r="GVL97" s="311"/>
      <c r="GVM97" s="311"/>
      <c r="GVN97" s="311"/>
      <c r="GVO97" s="311"/>
      <c r="GVP97" s="311"/>
      <c r="GVQ97" s="311"/>
      <c r="GVR97" s="311"/>
      <c r="GVS97" s="311"/>
      <c r="GVT97" s="311"/>
      <c r="GVU97" s="311"/>
      <c r="GVV97" s="311"/>
      <c r="GVW97" s="311"/>
      <c r="GVX97" s="311"/>
      <c r="GVY97" s="311"/>
      <c r="GVZ97" s="311"/>
      <c r="GWA97" s="311"/>
      <c r="GWB97" s="311"/>
      <c r="GWC97" s="311"/>
      <c r="GWD97" s="311"/>
      <c r="GWE97" s="311"/>
      <c r="GWF97" s="311"/>
      <c r="GWG97" s="311"/>
      <c r="GWH97" s="311"/>
      <c r="GWI97" s="311"/>
      <c r="GWJ97" s="311"/>
      <c r="GWK97" s="311"/>
      <c r="GWL97" s="311"/>
      <c r="GWM97" s="311"/>
      <c r="GWN97" s="311"/>
      <c r="GWO97" s="311"/>
      <c r="GWP97" s="311"/>
      <c r="GWQ97" s="311"/>
      <c r="GWR97" s="311"/>
      <c r="GWS97" s="311"/>
      <c r="GWT97" s="311"/>
      <c r="GWU97" s="311"/>
      <c r="GWV97" s="311"/>
      <c r="GWW97" s="311"/>
      <c r="GWX97" s="311"/>
      <c r="GWY97" s="311"/>
      <c r="GWZ97" s="311"/>
      <c r="GXA97" s="311"/>
      <c r="GXB97" s="311"/>
      <c r="GXC97" s="311"/>
      <c r="GXD97" s="311"/>
      <c r="GXE97" s="311"/>
      <c r="GXF97" s="311"/>
      <c r="GXG97" s="311"/>
      <c r="GXH97" s="311"/>
      <c r="GXI97" s="311"/>
      <c r="GXJ97" s="311"/>
      <c r="GXK97" s="311"/>
      <c r="GXL97" s="311"/>
      <c r="GXM97" s="311"/>
      <c r="GXN97" s="311"/>
      <c r="GXO97" s="311"/>
      <c r="GXP97" s="311"/>
      <c r="GXQ97" s="311"/>
      <c r="GXR97" s="311"/>
      <c r="GXS97" s="311"/>
      <c r="GXT97" s="311"/>
      <c r="GXU97" s="311"/>
      <c r="GXV97" s="311"/>
      <c r="GXW97" s="311"/>
      <c r="GXX97" s="311"/>
      <c r="GXY97" s="311"/>
      <c r="GXZ97" s="311"/>
      <c r="GYA97" s="311"/>
      <c r="GYB97" s="311"/>
      <c r="GYC97" s="311"/>
      <c r="GYD97" s="311"/>
      <c r="GYE97" s="311"/>
      <c r="GYF97" s="311"/>
      <c r="GYG97" s="311"/>
      <c r="GYH97" s="311"/>
      <c r="GYI97" s="311"/>
      <c r="GYJ97" s="311"/>
      <c r="GYK97" s="311"/>
      <c r="GYL97" s="311"/>
      <c r="GYM97" s="311"/>
      <c r="GYN97" s="311"/>
      <c r="GYO97" s="311"/>
      <c r="GYP97" s="311"/>
      <c r="GYQ97" s="311"/>
      <c r="GYR97" s="311"/>
      <c r="GYS97" s="311"/>
      <c r="GYT97" s="311"/>
      <c r="GYU97" s="311"/>
      <c r="GYV97" s="311"/>
      <c r="GYW97" s="311"/>
      <c r="GYX97" s="311"/>
      <c r="GYY97" s="311"/>
      <c r="GYZ97" s="311"/>
      <c r="GZA97" s="311"/>
      <c r="GZB97" s="311"/>
      <c r="GZC97" s="311"/>
      <c r="GZD97" s="311"/>
      <c r="GZE97" s="311"/>
      <c r="GZF97" s="311"/>
      <c r="GZG97" s="311"/>
      <c r="GZH97" s="311"/>
      <c r="GZI97" s="311"/>
      <c r="GZJ97" s="311"/>
      <c r="GZK97" s="311"/>
      <c r="GZL97" s="311"/>
      <c r="GZM97" s="311"/>
      <c r="GZN97" s="311"/>
      <c r="GZO97" s="311"/>
      <c r="GZP97" s="311"/>
      <c r="GZQ97" s="311"/>
      <c r="GZR97" s="311"/>
      <c r="GZS97" s="311"/>
      <c r="GZT97" s="311"/>
      <c r="GZU97" s="311"/>
      <c r="GZV97" s="311"/>
      <c r="GZW97" s="311"/>
      <c r="GZX97" s="311"/>
      <c r="GZY97" s="311"/>
      <c r="GZZ97" s="311"/>
      <c r="HAA97" s="311"/>
      <c r="HAB97" s="311"/>
      <c r="HAC97" s="311"/>
      <c r="HAD97" s="311"/>
      <c r="HAE97" s="311"/>
      <c r="HAF97" s="311"/>
      <c r="HAG97" s="311"/>
      <c r="HAH97" s="311"/>
      <c r="HAI97" s="311"/>
      <c r="HAJ97" s="311"/>
      <c r="HAK97" s="311"/>
      <c r="HAL97" s="311"/>
      <c r="HAM97" s="311"/>
      <c r="HAN97" s="311"/>
      <c r="HAO97" s="311"/>
      <c r="HAP97" s="311"/>
      <c r="HAQ97" s="311"/>
      <c r="HAR97" s="311"/>
      <c r="HAS97" s="311"/>
      <c r="HAT97" s="311"/>
      <c r="HAU97" s="311"/>
      <c r="HAV97" s="311"/>
      <c r="HAW97" s="311"/>
      <c r="HAX97" s="311"/>
      <c r="HAY97" s="311"/>
      <c r="HAZ97" s="311"/>
      <c r="HBA97" s="311"/>
      <c r="HBB97" s="311"/>
      <c r="HBC97" s="311"/>
      <c r="HBD97" s="311"/>
      <c r="HBE97" s="311"/>
      <c r="HBF97" s="311"/>
      <c r="HBG97" s="311"/>
      <c r="HBH97" s="311"/>
      <c r="HBI97" s="311"/>
      <c r="HBJ97" s="311"/>
      <c r="HBK97" s="311"/>
      <c r="HBL97" s="311"/>
      <c r="HBM97" s="311"/>
      <c r="HBN97" s="311"/>
      <c r="HBO97" s="311"/>
      <c r="HBP97" s="311"/>
      <c r="HBQ97" s="311"/>
      <c r="HBR97" s="311"/>
      <c r="HBS97" s="311"/>
      <c r="HBT97" s="311"/>
      <c r="HBU97" s="311"/>
      <c r="HBV97" s="311"/>
      <c r="HBW97" s="311"/>
      <c r="HBX97" s="311"/>
      <c r="HBY97" s="311"/>
      <c r="HBZ97" s="311"/>
      <c r="HCA97" s="311"/>
      <c r="HCB97" s="311"/>
      <c r="HCC97" s="311"/>
      <c r="HCD97" s="311"/>
      <c r="HCE97" s="311"/>
      <c r="HCF97" s="311"/>
      <c r="HCG97" s="311"/>
      <c r="HCH97" s="311"/>
      <c r="HCI97" s="311"/>
      <c r="HCJ97" s="311"/>
      <c r="HCK97" s="311"/>
      <c r="HCL97" s="311"/>
      <c r="HCM97" s="311"/>
      <c r="HCN97" s="311"/>
      <c r="HCO97" s="311"/>
      <c r="HCP97" s="311"/>
      <c r="HCQ97" s="311"/>
      <c r="HCR97" s="311"/>
      <c r="HCS97" s="311"/>
      <c r="HCT97" s="311"/>
      <c r="HCU97" s="311"/>
      <c r="HCV97" s="311"/>
      <c r="HCW97" s="311"/>
      <c r="HCX97" s="311"/>
      <c r="HCY97" s="311"/>
      <c r="HCZ97" s="311"/>
      <c r="HDA97" s="311"/>
      <c r="HDB97" s="311"/>
      <c r="HDC97" s="311"/>
      <c r="HDD97" s="311"/>
      <c r="HDE97" s="311"/>
      <c r="HDF97" s="311"/>
      <c r="HDG97" s="311"/>
      <c r="HDH97" s="311"/>
      <c r="HDI97" s="311"/>
      <c r="HDJ97" s="311"/>
      <c r="HDK97" s="311"/>
      <c r="HDL97" s="311"/>
      <c r="HDM97" s="311"/>
      <c r="HDN97" s="311"/>
      <c r="HDO97" s="311"/>
      <c r="HDP97" s="311"/>
      <c r="HDQ97" s="311"/>
      <c r="HDR97" s="311"/>
      <c r="HDS97" s="311"/>
      <c r="HDT97" s="311"/>
      <c r="HDU97" s="311"/>
      <c r="HDV97" s="311"/>
      <c r="HDW97" s="311"/>
      <c r="HDX97" s="311"/>
      <c r="HDY97" s="311"/>
      <c r="HDZ97" s="311"/>
      <c r="HEA97" s="311"/>
      <c r="HEB97" s="311"/>
      <c r="HEC97" s="311"/>
      <c r="HED97" s="311"/>
      <c r="HEE97" s="311"/>
      <c r="HEF97" s="311"/>
      <c r="HEG97" s="311"/>
      <c r="HEH97" s="311"/>
      <c r="HEI97" s="311"/>
      <c r="HEJ97" s="311"/>
      <c r="HEK97" s="311"/>
      <c r="HEL97" s="311"/>
      <c r="HEM97" s="311"/>
      <c r="HEN97" s="311"/>
      <c r="HEO97" s="311"/>
      <c r="HEP97" s="311"/>
      <c r="HEQ97" s="311"/>
      <c r="HER97" s="311"/>
      <c r="HES97" s="311"/>
      <c r="HET97" s="311"/>
      <c r="HEU97" s="311"/>
      <c r="HEV97" s="311"/>
      <c r="HEW97" s="311"/>
      <c r="HEX97" s="311"/>
      <c r="HEY97" s="311"/>
      <c r="HEZ97" s="311"/>
      <c r="HFA97" s="311"/>
      <c r="HFB97" s="311"/>
      <c r="HFC97" s="311"/>
      <c r="HFD97" s="311"/>
      <c r="HFE97" s="311"/>
      <c r="HFF97" s="311"/>
      <c r="HFG97" s="311"/>
      <c r="HFH97" s="311"/>
      <c r="HFI97" s="311"/>
      <c r="HFJ97" s="311"/>
      <c r="HFK97" s="311"/>
      <c r="HFL97" s="311"/>
      <c r="HFM97" s="311"/>
      <c r="HFN97" s="311"/>
      <c r="HFO97" s="311"/>
      <c r="HFP97" s="311"/>
      <c r="HFQ97" s="311"/>
      <c r="HFR97" s="311"/>
      <c r="HFS97" s="311"/>
      <c r="HFT97" s="311"/>
      <c r="HFU97" s="311"/>
      <c r="HFV97" s="311"/>
      <c r="HFW97" s="311"/>
      <c r="HFX97" s="311"/>
      <c r="HFY97" s="311"/>
      <c r="HFZ97" s="311"/>
      <c r="HGA97" s="311"/>
      <c r="HGB97" s="311"/>
      <c r="HGC97" s="311"/>
      <c r="HGD97" s="311"/>
      <c r="HGE97" s="311"/>
      <c r="HGF97" s="311"/>
      <c r="HGG97" s="311"/>
      <c r="HGH97" s="311"/>
      <c r="HGI97" s="311"/>
      <c r="HGJ97" s="311"/>
      <c r="HGK97" s="311"/>
      <c r="HGL97" s="311"/>
      <c r="HGM97" s="311"/>
      <c r="HGN97" s="311"/>
      <c r="HGO97" s="311"/>
      <c r="HGP97" s="311"/>
      <c r="HGQ97" s="311"/>
      <c r="HGR97" s="311"/>
      <c r="HGS97" s="311"/>
      <c r="HGT97" s="311"/>
      <c r="HGU97" s="311"/>
      <c r="HGV97" s="311"/>
      <c r="HGW97" s="311"/>
      <c r="HGX97" s="311"/>
      <c r="HGY97" s="311"/>
      <c r="HGZ97" s="311"/>
      <c r="HHA97" s="311"/>
      <c r="HHB97" s="311"/>
      <c r="HHC97" s="311"/>
      <c r="HHD97" s="311"/>
      <c r="HHE97" s="311"/>
      <c r="HHF97" s="311"/>
      <c r="HHG97" s="311"/>
      <c r="HHH97" s="311"/>
      <c r="HHI97" s="311"/>
      <c r="HHJ97" s="311"/>
      <c r="HHK97" s="311"/>
      <c r="HHL97" s="311"/>
      <c r="HHM97" s="311"/>
      <c r="HHN97" s="311"/>
      <c r="HHO97" s="311"/>
      <c r="HHP97" s="311"/>
      <c r="HHQ97" s="311"/>
      <c r="HHR97" s="311"/>
      <c r="HHS97" s="311"/>
      <c r="HHT97" s="311"/>
      <c r="HHU97" s="311"/>
      <c r="HHV97" s="311"/>
      <c r="HHW97" s="311"/>
      <c r="HHX97" s="311"/>
      <c r="HHY97" s="311"/>
      <c r="HHZ97" s="311"/>
      <c r="HIA97" s="311"/>
      <c r="HIB97" s="311"/>
      <c r="HIC97" s="311"/>
      <c r="HID97" s="311"/>
      <c r="HIE97" s="311"/>
      <c r="HIF97" s="311"/>
      <c r="HIG97" s="311"/>
      <c r="HIH97" s="311"/>
      <c r="HII97" s="311"/>
      <c r="HIJ97" s="311"/>
      <c r="HIK97" s="311"/>
      <c r="HIL97" s="311"/>
      <c r="HIM97" s="311"/>
      <c r="HIN97" s="311"/>
      <c r="HIO97" s="311"/>
      <c r="HIP97" s="311"/>
      <c r="HIQ97" s="311"/>
      <c r="HIR97" s="311"/>
      <c r="HIS97" s="311"/>
      <c r="HIT97" s="311"/>
      <c r="HIU97" s="311"/>
      <c r="HIV97" s="311"/>
      <c r="HIW97" s="311"/>
      <c r="HIX97" s="311"/>
      <c r="HIY97" s="311"/>
      <c r="HIZ97" s="311"/>
      <c r="HJA97" s="311"/>
      <c r="HJB97" s="311"/>
      <c r="HJC97" s="311"/>
      <c r="HJD97" s="311"/>
      <c r="HJE97" s="311"/>
      <c r="HJF97" s="311"/>
      <c r="HJG97" s="311"/>
      <c r="HJH97" s="311"/>
      <c r="HJI97" s="311"/>
      <c r="HJJ97" s="311"/>
      <c r="HJK97" s="311"/>
      <c r="HJL97" s="311"/>
      <c r="HJM97" s="311"/>
      <c r="HJN97" s="311"/>
      <c r="HJO97" s="311"/>
      <c r="HJP97" s="311"/>
      <c r="HJQ97" s="311"/>
      <c r="HJR97" s="311"/>
      <c r="HJS97" s="311"/>
      <c r="HJT97" s="311"/>
      <c r="HJU97" s="311"/>
      <c r="HJV97" s="311"/>
      <c r="HJW97" s="311"/>
      <c r="HJX97" s="311"/>
      <c r="HJY97" s="311"/>
      <c r="HJZ97" s="311"/>
      <c r="HKA97" s="311"/>
      <c r="HKB97" s="311"/>
      <c r="HKC97" s="311"/>
      <c r="HKD97" s="311"/>
      <c r="HKE97" s="311"/>
      <c r="HKF97" s="311"/>
      <c r="HKG97" s="311"/>
      <c r="HKH97" s="311"/>
      <c r="HKI97" s="311"/>
      <c r="HKJ97" s="311"/>
      <c r="HKK97" s="311"/>
      <c r="HKL97" s="311"/>
      <c r="HKM97" s="311"/>
      <c r="HKN97" s="311"/>
      <c r="HKO97" s="311"/>
      <c r="HKP97" s="311"/>
      <c r="HKQ97" s="311"/>
      <c r="HKR97" s="311"/>
      <c r="HKS97" s="311"/>
      <c r="HKT97" s="311"/>
      <c r="HKU97" s="311"/>
      <c r="HKV97" s="311"/>
      <c r="HKW97" s="311"/>
      <c r="HKX97" s="311"/>
      <c r="HKY97" s="311"/>
      <c r="HKZ97" s="311"/>
      <c r="HLA97" s="311"/>
      <c r="HLB97" s="311"/>
      <c r="HLC97" s="311"/>
      <c r="HLD97" s="311"/>
      <c r="HLE97" s="311"/>
      <c r="HLF97" s="311"/>
      <c r="HLG97" s="311"/>
      <c r="HLH97" s="311"/>
      <c r="HLI97" s="311"/>
      <c r="HLJ97" s="311"/>
      <c r="HLK97" s="311"/>
      <c r="HLL97" s="311"/>
      <c r="HLM97" s="311"/>
      <c r="HLN97" s="311"/>
      <c r="HLO97" s="311"/>
      <c r="HLP97" s="311"/>
      <c r="HLQ97" s="311"/>
      <c r="HLR97" s="311"/>
      <c r="HLS97" s="311"/>
      <c r="HLT97" s="311"/>
      <c r="HLU97" s="311"/>
      <c r="HLV97" s="311"/>
      <c r="HLW97" s="311"/>
      <c r="HLX97" s="311"/>
      <c r="HLY97" s="311"/>
      <c r="HLZ97" s="311"/>
      <c r="HMA97" s="311"/>
      <c r="HMB97" s="311"/>
      <c r="HMC97" s="311"/>
      <c r="HMD97" s="311"/>
      <c r="HME97" s="311"/>
      <c r="HMF97" s="311"/>
      <c r="HMG97" s="311"/>
      <c r="HMH97" s="311"/>
      <c r="HMI97" s="311"/>
      <c r="HMJ97" s="311"/>
      <c r="HMK97" s="311"/>
      <c r="HML97" s="311"/>
      <c r="HMM97" s="311"/>
      <c r="HMN97" s="311"/>
      <c r="HMO97" s="311"/>
      <c r="HMP97" s="311"/>
      <c r="HMQ97" s="311"/>
      <c r="HMR97" s="311"/>
      <c r="HMS97" s="311"/>
      <c r="HMT97" s="311"/>
      <c r="HMU97" s="311"/>
      <c r="HMV97" s="311"/>
      <c r="HMW97" s="311"/>
      <c r="HMX97" s="311"/>
      <c r="HMY97" s="311"/>
      <c r="HMZ97" s="311"/>
      <c r="HNA97" s="311"/>
      <c r="HNB97" s="311"/>
      <c r="HNC97" s="311"/>
      <c r="HND97" s="311"/>
      <c r="HNE97" s="311"/>
      <c r="HNF97" s="311"/>
      <c r="HNG97" s="311"/>
      <c r="HNH97" s="311"/>
      <c r="HNI97" s="311"/>
      <c r="HNJ97" s="311"/>
      <c r="HNK97" s="311"/>
      <c r="HNL97" s="311"/>
      <c r="HNM97" s="311"/>
      <c r="HNN97" s="311"/>
      <c r="HNO97" s="311"/>
      <c r="HNP97" s="311"/>
      <c r="HNQ97" s="311"/>
      <c r="HNR97" s="311"/>
      <c r="HNS97" s="311"/>
      <c r="HNT97" s="311"/>
      <c r="HNU97" s="311"/>
      <c r="HNV97" s="311"/>
      <c r="HNW97" s="311"/>
      <c r="HNX97" s="311"/>
      <c r="HNY97" s="311"/>
      <c r="HNZ97" s="311"/>
      <c r="HOA97" s="311"/>
      <c r="HOB97" s="311"/>
      <c r="HOC97" s="311"/>
      <c r="HOD97" s="311"/>
      <c r="HOE97" s="311"/>
      <c r="HOF97" s="311"/>
      <c r="HOG97" s="311"/>
      <c r="HOH97" s="311"/>
      <c r="HOI97" s="311"/>
      <c r="HOJ97" s="311"/>
      <c r="HOK97" s="311"/>
      <c r="HOL97" s="311"/>
      <c r="HOM97" s="311"/>
      <c r="HON97" s="311"/>
      <c r="HOO97" s="311"/>
      <c r="HOP97" s="311"/>
      <c r="HOQ97" s="311"/>
      <c r="HOR97" s="311"/>
      <c r="HOS97" s="311"/>
      <c r="HOT97" s="311"/>
      <c r="HOU97" s="311"/>
      <c r="HOV97" s="311"/>
      <c r="HOW97" s="311"/>
      <c r="HOX97" s="311"/>
      <c r="HOY97" s="311"/>
      <c r="HOZ97" s="311"/>
      <c r="HPA97" s="311"/>
      <c r="HPB97" s="311"/>
      <c r="HPC97" s="311"/>
      <c r="HPD97" s="311"/>
      <c r="HPE97" s="311"/>
      <c r="HPF97" s="311"/>
      <c r="HPG97" s="311"/>
      <c r="HPH97" s="311"/>
      <c r="HPI97" s="311"/>
      <c r="HPJ97" s="311"/>
      <c r="HPK97" s="311"/>
      <c r="HPL97" s="311"/>
      <c r="HPM97" s="311"/>
      <c r="HPN97" s="311"/>
      <c r="HPO97" s="311"/>
      <c r="HPP97" s="311"/>
      <c r="HPQ97" s="311"/>
      <c r="HPR97" s="311"/>
      <c r="HPS97" s="311"/>
      <c r="HPT97" s="311"/>
      <c r="HPU97" s="311"/>
      <c r="HPV97" s="311"/>
      <c r="HPW97" s="311"/>
      <c r="HPX97" s="311"/>
      <c r="HPY97" s="311"/>
      <c r="HPZ97" s="311"/>
      <c r="HQA97" s="311"/>
      <c r="HQB97" s="311"/>
      <c r="HQC97" s="311"/>
      <c r="HQD97" s="311"/>
      <c r="HQE97" s="311"/>
      <c r="HQF97" s="311"/>
      <c r="HQG97" s="311"/>
      <c r="HQH97" s="311"/>
      <c r="HQI97" s="311"/>
      <c r="HQJ97" s="311"/>
      <c r="HQK97" s="311"/>
      <c r="HQL97" s="311"/>
      <c r="HQM97" s="311"/>
      <c r="HQN97" s="311"/>
      <c r="HQO97" s="311"/>
      <c r="HQP97" s="311"/>
      <c r="HQQ97" s="311"/>
      <c r="HQR97" s="311"/>
      <c r="HQS97" s="311"/>
      <c r="HQT97" s="311"/>
      <c r="HQU97" s="311"/>
      <c r="HQV97" s="311"/>
      <c r="HQW97" s="311"/>
      <c r="HQX97" s="311"/>
      <c r="HQY97" s="311"/>
      <c r="HQZ97" s="311"/>
      <c r="HRA97" s="311"/>
      <c r="HRB97" s="311"/>
      <c r="HRC97" s="311"/>
      <c r="HRD97" s="311"/>
      <c r="HRE97" s="311"/>
      <c r="HRF97" s="311"/>
      <c r="HRG97" s="311"/>
      <c r="HRH97" s="311"/>
      <c r="HRI97" s="311"/>
      <c r="HRJ97" s="311"/>
      <c r="HRK97" s="311"/>
      <c r="HRL97" s="311"/>
      <c r="HRM97" s="311"/>
      <c r="HRN97" s="311"/>
      <c r="HRO97" s="311"/>
      <c r="HRP97" s="311"/>
      <c r="HRQ97" s="311"/>
      <c r="HRR97" s="311"/>
      <c r="HRS97" s="311"/>
      <c r="HRT97" s="311"/>
      <c r="HRU97" s="311"/>
      <c r="HRV97" s="311"/>
      <c r="HRW97" s="311"/>
      <c r="HRX97" s="311"/>
      <c r="HRY97" s="311"/>
      <c r="HRZ97" s="311"/>
      <c r="HSA97" s="311"/>
      <c r="HSB97" s="311"/>
      <c r="HSC97" s="311"/>
      <c r="HSD97" s="311"/>
      <c r="HSE97" s="311"/>
      <c r="HSF97" s="311"/>
      <c r="HSG97" s="311"/>
      <c r="HSH97" s="311"/>
      <c r="HSI97" s="311"/>
      <c r="HSJ97" s="311"/>
      <c r="HSK97" s="311"/>
      <c r="HSL97" s="311"/>
      <c r="HSM97" s="311"/>
      <c r="HSN97" s="311"/>
      <c r="HSO97" s="311"/>
      <c r="HSP97" s="311"/>
      <c r="HSQ97" s="311"/>
      <c r="HSR97" s="311"/>
      <c r="HSS97" s="311"/>
      <c r="HST97" s="311"/>
      <c r="HSU97" s="311"/>
      <c r="HSV97" s="311"/>
      <c r="HSW97" s="311"/>
      <c r="HSX97" s="311"/>
      <c r="HSY97" s="311"/>
      <c r="HSZ97" s="311"/>
      <c r="HTA97" s="311"/>
      <c r="HTB97" s="311"/>
      <c r="HTC97" s="311"/>
      <c r="HTD97" s="311"/>
      <c r="HTE97" s="311"/>
      <c r="HTF97" s="311"/>
      <c r="HTG97" s="311"/>
      <c r="HTH97" s="311"/>
      <c r="HTI97" s="311"/>
      <c r="HTJ97" s="311"/>
      <c r="HTK97" s="311"/>
      <c r="HTL97" s="311"/>
      <c r="HTM97" s="311"/>
      <c r="HTN97" s="311"/>
      <c r="HTO97" s="311"/>
      <c r="HTP97" s="311"/>
      <c r="HTQ97" s="311"/>
      <c r="HTR97" s="311"/>
      <c r="HTS97" s="311"/>
      <c r="HTT97" s="311"/>
      <c r="HTU97" s="311"/>
      <c r="HTV97" s="311"/>
      <c r="HTW97" s="311"/>
      <c r="HTX97" s="311"/>
      <c r="HTY97" s="311"/>
      <c r="HTZ97" s="311"/>
      <c r="HUA97" s="311"/>
      <c r="HUB97" s="311"/>
      <c r="HUC97" s="311"/>
      <c r="HUD97" s="311"/>
      <c r="HUE97" s="311"/>
      <c r="HUF97" s="311"/>
      <c r="HUG97" s="311"/>
      <c r="HUH97" s="311"/>
      <c r="HUI97" s="311"/>
      <c r="HUJ97" s="311"/>
      <c r="HUK97" s="311"/>
      <c r="HUL97" s="311"/>
      <c r="HUM97" s="311"/>
      <c r="HUN97" s="311"/>
      <c r="HUO97" s="311"/>
      <c r="HUP97" s="311"/>
      <c r="HUQ97" s="311"/>
      <c r="HUR97" s="311"/>
      <c r="HUS97" s="311"/>
      <c r="HUT97" s="311"/>
      <c r="HUU97" s="311"/>
      <c r="HUV97" s="311"/>
      <c r="HUW97" s="311"/>
      <c r="HUX97" s="311"/>
      <c r="HUY97" s="311"/>
      <c r="HUZ97" s="311"/>
      <c r="HVA97" s="311"/>
      <c r="HVB97" s="311"/>
      <c r="HVC97" s="311"/>
      <c r="HVD97" s="311"/>
      <c r="HVE97" s="311"/>
      <c r="HVF97" s="311"/>
      <c r="HVG97" s="311"/>
      <c r="HVH97" s="311"/>
      <c r="HVI97" s="311"/>
      <c r="HVJ97" s="311"/>
      <c r="HVK97" s="311"/>
      <c r="HVL97" s="311"/>
      <c r="HVM97" s="311"/>
      <c r="HVN97" s="311"/>
      <c r="HVO97" s="311"/>
      <c r="HVP97" s="311"/>
      <c r="HVQ97" s="311"/>
      <c r="HVR97" s="311"/>
      <c r="HVS97" s="311"/>
      <c r="HVT97" s="311"/>
      <c r="HVU97" s="311"/>
      <c r="HVV97" s="311"/>
      <c r="HVW97" s="311"/>
      <c r="HVX97" s="311"/>
      <c r="HVY97" s="311"/>
      <c r="HVZ97" s="311"/>
      <c r="HWA97" s="311"/>
      <c r="HWB97" s="311"/>
      <c r="HWC97" s="311"/>
      <c r="HWD97" s="311"/>
      <c r="HWE97" s="311"/>
      <c r="HWF97" s="311"/>
      <c r="HWG97" s="311"/>
      <c r="HWH97" s="311"/>
      <c r="HWI97" s="311"/>
      <c r="HWJ97" s="311"/>
      <c r="HWK97" s="311"/>
      <c r="HWL97" s="311"/>
      <c r="HWM97" s="311"/>
      <c r="HWN97" s="311"/>
      <c r="HWO97" s="311"/>
      <c r="HWP97" s="311"/>
      <c r="HWQ97" s="311"/>
      <c r="HWR97" s="311"/>
      <c r="HWS97" s="311"/>
      <c r="HWT97" s="311"/>
      <c r="HWU97" s="311"/>
      <c r="HWV97" s="311"/>
      <c r="HWW97" s="311"/>
      <c r="HWX97" s="311"/>
      <c r="HWY97" s="311"/>
      <c r="HWZ97" s="311"/>
      <c r="HXA97" s="311"/>
      <c r="HXB97" s="311"/>
      <c r="HXC97" s="311"/>
      <c r="HXD97" s="311"/>
      <c r="HXE97" s="311"/>
      <c r="HXF97" s="311"/>
      <c r="HXG97" s="311"/>
      <c r="HXH97" s="311"/>
      <c r="HXI97" s="311"/>
      <c r="HXJ97" s="311"/>
      <c r="HXK97" s="311"/>
      <c r="HXL97" s="311"/>
      <c r="HXM97" s="311"/>
      <c r="HXN97" s="311"/>
      <c r="HXO97" s="311"/>
      <c r="HXP97" s="311"/>
      <c r="HXQ97" s="311"/>
      <c r="HXR97" s="311"/>
      <c r="HXS97" s="311"/>
      <c r="HXT97" s="311"/>
      <c r="HXU97" s="311"/>
      <c r="HXV97" s="311"/>
      <c r="HXW97" s="311"/>
      <c r="HXX97" s="311"/>
      <c r="HXY97" s="311"/>
      <c r="HXZ97" s="311"/>
      <c r="HYA97" s="311"/>
      <c r="HYB97" s="311"/>
      <c r="HYC97" s="311"/>
      <c r="HYD97" s="311"/>
      <c r="HYE97" s="311"/>
      <c r="HYF97" s="311"/>
      <c r="HYG97" s="311"/>
      <c r="HYH97" s="311"/>
      <c r="HYI97" s="311"/>
      <c r="HYJ97" s="311"/>
      <c r="HYK97" s="311"/>
      <c r="HYL97" s="311"/>
      <c r="HYM97" s="311"/>
      <c r="HYN97" s="311"/>
      <c r="HYO97" s="311"/>
      <c r="HYP97" s="311"/>
      <c r="HYQ97" s="311"/>
      <c r="HYR97" s="311"/>
      <c r="HYS97" s="311"/>
      <c r="HYT97" s="311"/>
      <c r="HYU97" s="311"/>
      <c r="HYV97" s="311"/>
      <c r="HYW97" s="311"/>
      <c r="HYX97" s="311"/>
      <c r="HYY97" s="311"/>
      <c r="HYZ97" s="311"/>
      <c r="HZA97" s="311"/>
      <c r="HZB97" s="311"/>
      <c r="HZC97" s="311"/>
      <c r="HZD97" s="311"/>
      <c r="HZE97" s="311"/>
      <c r="HZF97" s="311"/>
      <c r="HZG97" s="311"/>
      <c r="HZH97" s="311"/>
      <c r="HZI97" s="311"/>
      <c r="HZJ97" s="311"/>
      <c r="HZK97" s="311"/>
      <c r="HZL97" s="311"/>
      <c r="HZM97" s="311"/>
      <c r="HZN97" s="311"/>
      <c r="HZO97" s="311"/>
      <c r="HZP97" s="311"/>
      <c r="HZQ97" s="311"/>
      <c r="HZR97" s="311"/>
      <c r="HZS97" s="311"/>
      <c r="HZT97" s="311"/>
      <c r="HZU97" s="311"/>
      <c r="HZV97" s="311"/>
      <c r="HZW97" s="311"/>
      <c r="HZX97" s="311"/>
      <c r="HZY97" s="311"/>
      <c r="HZZ97" s="311"/>
      <c r="IAA97" s="311"/>
      <c r="IAB97" s="311"/>
      <c r="IAC97" s="311"/>
      <c r="IAD97" s="311"/>
      <c r="IAE97" s="311"/>
      <c r="IAF97" s="311"/>
      <c r="IAG97" s="311"/>
      <c r="IAH97" s="311"/>
      <c r="IAI97" s="311"/>
      <c r="IAJ97" s="311"/>
      <c r="IAK97" s="311"/>
      <c r="IAL97" s="311"/>
      <c r="IAM97" s="311"/>
      <c r="IAN97" s="311"/>
      <c r="IAO97" s="311"/>
      <c r="IAP97" s="311"/>
      <c r="IAQ97" s="311"/>
      <c r="IAR97" s="311"/>
      <c r="IAS97" s="311"/>
      <c r="IAT97" s="311"/>
      <c r="IAU97" s="311"/>
      <c r="IAV97" s="311"/>
      <c r="IAW97" s="311"/>
      <c r="IAX97" s="311"/>
      <c r="IAY97" s="311"/>
      <c r="IAZ97" s="311"/>
      <c r="IBA97" s="311"/>
      <c r="IBB97" s="311"/>
      <c r="IBC97" s="311"/>
      <c r="IBD97" s="311"/>
      <c r="IBE97" s="311"/>
      <c r="IBF97" s="311"/>
      <c r="IBG97" s="311"/>
      <c r="IBH97" s="311"/>
      <c r="IBI97" s="311"/>
      <c r="IBJ97" s="311"/>
      <c r="IBK97" s="311"/>
      <c r="IBL97" s="311"/>
      <c r="IBM97" s="311"/>
      <c r="IBN97" s="311"/>
      <c r="IBO97" s="311"/>
      <c r="IBP97" s="311"/>
      <c r="IBQ97" s="311"/>
      <c r="IBR97" s="311"/>
      <c r="IBS97" s="311"/>
      <c r="IBT97" s="311"/>
      <c r="IBU97" s="311"/>
      <c r="IBV97" s="311"/>
      <c r="IBW97" s="311"/>
      <c r="IBX97" s="311"/>
      <c r="IBY97" s="311"/>
      <c r="IBZ97" s="311"/>
      <c r="ICA97" s="311"/>
      <c r="ICB97" s="311"/>
      <c r="ICC97" s="311"/>
      <c r="ICD97" s="311"/>
      <c r="ICE97" s="311"/>
      <c r="ICF97" s="311"/>
      <c r="ICG97" s="311"/>
      <c r="ICH97" s="311"/>
      <c r="ICI97" s="311"/>
      <c r="ICJ97" s="311"/>
      <c r="ICK97" s="311"/>
      <c r="ICL97" s="311"/>
      <c r="ICM97" s="311"/>
      <c r="ICN97" s="311"/>
      <c r="ICO97" s="311"/>
      <c r="ICP97" s="311"/>
      <c r="ICQ97" s="311"/>
      <c r="ICR97" s="311"/>
      <c r="ICS97" s="311"/>
      <c r="ICT97" s="311"/>
      <c r="ICU97" s="311"/>
      <c r="ICV97" s="311"/>
      <c r="ICW97" s="311"/>
      <c r="ICX97" s="311"/>
      <c r="ICY97" s="311"/>
      <c r="ICZ97" s="311"/>
      <c r="IDA97" s="311"/>
      <c r="IDB97" s="311"/>
      <c r="IDC97" s="311"/>
      <c r="IDD97" s="311"/>
      <c r="IDE97" s="311"/>
      <c r="IDF97" s="311"/>
      <c r="IDG97" s="311"/>
      <c r="IDH97" s="311"/>
      <c r="IDI97" s="311"/>
      <c r="IDJ97" s="311"/>
      <c r="IDK97" s="311"/>
      <c r="IDL97" s="311"/>
      <c r="IDM97" s="311"/>
      <c r="IDN97" s="311"/>
      <c r="IDO97" s="311"/>
      <c r="IDP97" s="311"/>
      <c r="IDQ97" s="311"/>
      <c r="IDR97" s="311"/>
      <c r="IDS97" s="311"/>
      <c r="IDT97" s="311"/>
      <c r="IDU97" s="311"/>
      <c r="IDV97" s="311"/>
      <c r="IDW97" s="311"/>
      <c r="IDX97" s="311"/>
      <c r="IDY97" s="311"/>
      <c r="IDZ97" s="311"/>
      <c r="IEA97" s="311"/>
      <c r="IEB97" s="311"/>
      <c r="IEC97" s="311"/>
      <c r="IED97" s="311"/>
      <c r="IEE97" s="311"/>
      <c r="IEF97" s="311"/>
      <c r="IEG97" s="311"/>
      <c r="IEH97" s="311"/>
      <c r="IEI97" s="311"/>
      <c r="IEJ97" s="311"/>
      <c r="IEK97" s="311"/>
      <c r="IEL97" s="311"/>
      <c r="IEM97" s="311"/>
      <c r="IEN97" s="311"/>
      <c r="IEO97" s="311"/>
      <c r="IEP97" s="311"/>
      <c r="IEQ97" s="311"/>
      <c r="IER97" s="311"/>
      <c r="IES97" s="311"/>
      <c r="IET97" s="311"/>
      <c r="IEU97" s="311"/>
      <c r="IEV97" s="311"/>
      <c r="IEW97" s="311"/>
      <c r="IEX97" s="311"/>
      <c r="IEY97" s="311"/>
      <c r="IEZ97" s="311"/>
      <c r="IFA97" s="311"/>
      <c r="IFB97" s="311"/>
      <c r="IFC97" s="311"/>
      <c r="IFD97" s="311"/>
      <c r="IFE97" s="311"/>
      <c r="IFF97" s="311"/>
      <c r="IFG97" s="311"/>
      <c r="IFH97" s="311"/>
      <c r="IFI97" s="311"/>
      <c r="IFJ97" s="311"/>
      <c r="IFK97" s="311"/>
      <c r="IFL97" s="311"/>
      <c r="IFM97" s="311"/>
      <c r="IFN97" s="311"/>
      <c r="IFO97" s="311"/>
      <c r="IFP97" s="311"/>
      <c r="IFQ97" s="311"/>
      <c r="IFR97" s="311"/>
      <c r="IFS97" s="311"/>
      <c r="IFT97" s="311"/>
      <c r="IFU97" s="311"/>
      <c r="IFV97" s="311"/>
      <c r="IFW97" s="311"/>
      <c r="IFX97" s="311"/>
      <c r="IFY97" s="311"/>
      <c r="IFZ97" s="311"/>
      <c r="IGA97" s="311"/>
      <c r="IGB97" s="311"/>
      <c r="IGC97" s="311"/>
      <c r="IGD97" s="311"/>
      <c r="IGE97" s="311"/>
      <c r="IGF97" s="311"/>
      <c r="IGG97" s="311"/>
      <c r="IGH97" s="311"/>
      <c r="IGI97" s="311"/>
      <c r="IGJ97" s="311"/>
      <c r="IGK97" s="311"/>
      <c r="IGL97" s="311"/>
      <c r="IGM97" s="311"/>
      <c r="IGN97" s="311"/>
      <c r="IGO97" s="311"/>
      <c r="IGP97" s="311"/>
      <c r="IGQ97" s="311"/>
      <c r="IGR97" s="311"/>
      <c r="IGS97" s="311"/>
      <c r="IGT97" s="311"/>
      <c r="IGU97" s="311"/>
      <c r="IGV97" s="311"/>
      <c r="IGW97" s="311"/>
      <c r="IGX97" s="311"/>
      <c r="IGY97" s="311"/>
      <c r="IGZ97" s="311"/>
      <c r="IHA97" s="311"/>
      <c r="IHB97" s="311"/>
      <c r="IHC97" s="311"/>
      <c r="IHD97" s="311"/>
      <c r="IHE97" s="311"/>
      <c r="IHF97" s="311"/>
      <c r="IHG97" s="311"/>
      <c r="IHH97" s="311"/>
      <c r="IHI97" s="311"/>
      <c r="IHJ97" s="311"/>
      <c r="IHK97" s="311"/>
      <c r="IHL97" s="311"/>
      <c r="IHM97" s="311"/>
      <c r="IHN97" s="311"/>
      <c r="IHO97" s="311"/>
      <c r="IHP97" s="311"/>
      <c r="IHQ97" s="311"/>
      <c r="IHR97" s="311"/>
      <c r="IHS97" s="311"/>
      <c r="IHT97" s="311"/>
      <c r="IHU97" s="311"/>
      <c r="IHV97" s="311"/>
      <c r="IHW97" s="311"/>
      <c r="IHX97" s="311"/>
      <c r="IHY97" s="311"/>
      <c r="IHZ97" s="311"/>
      <c r="IIA97" s="311"/>
      <c r="IIB97" s="311"/>
      <c r="IIC97" s="311"/>
      <c r="IID97" s="311"/>
      <c r="IIE97" s="311"/>
      <c r="IIF97" s="311"/>
      <c r="IIG97" s="311"/>
      <c r="IIH97" s="311"/>
      <c r="III97" s="311"/>
      <c r="IIJ97" s="311"/>
      <c r="IIK97" s="311"/>
      <c r="IIL97" s="311"/>
      <c r="IIM97" s="311"/>
      <c r="IIN97" s="311"/>
      <c r="IIO97" s="311"/>
      <c r="IIP97" s="311"/>
      <c r="IIQ97" s="311"/>
      <c r="IIR97" s="311"/>
      <c r="IIS97" s="311"/>
      <c r="IIT97" s="311"/>
      <c r="IIU97" s="311"/>
      <c r="IIV97" s="311"/>
      <c r="IIW97" s="311"/>
      <c r="IIX97" s="311"/>
      <c r="IIY97" s="311"/>
      <c r="IIZ97" s="311"/>
      <c r="IJA97" s="311"/>
      <c r="IJB97" s="311"/>
      <c r="IJC97" s="311"/>
      <c r="IJD97" s="311"/>
      <c r="IJE97" s="311"/>
      <c r="IJF97" s="311"/>
      <c r="IJG97" s="311"/>
      <c r="IJH97" s="311"/>
      <c r="IJI97" s="311"/>
      <c r="IJJ97" s="311"/>
      <c r="IJK97" s="311"/>
      <c r="IJL97" s="311"/>
      <c r="IJM97" s="311"/>
      <c r="IJN97" s="311"/>
      <c r="IJO97" s="311"/>
      <c r="IJP97" s="311"/>
      <c r="IJQ97" s="311"/>
      <c r="IJR97" s="311"/>
      <c r="IJS97" s="311"/>
      <c r="IJT97" s="311"/>
      <c r="IJU97" s="311"/>
      <c r="IJV97" s="311"/>
      <c r="IJW97" s="311"/>
      <c r="IJX97" s="311"/>
      <c r="IJY97" s="311"/>
      <c r="IJZ97" s="311"/>
      <c r="IKA97" s="311"/>
      <c r="IKB97" s="311"/>
      <c r="IKC97" s="311"/>
      <c r="IKD97" s="311"/>
      <c r="IKE97" s="311"/>
      <c r="IKF97" s="311"/>
      <c r="IKG97" s="311"/>
      <c r="IKH97" s="311"/>
      <c r="IKI97" s="311"/>
      <c r="IKJ97" s="311"/>
      <c r="IKK97" s="311"/>
      <c r="IKL97" s="311"/>
      <c r="IKM97" s="311"/>
      <c r="IKN97" s="311"/>
      <c r="IKO97" s="311"/>
      <c r="IKP97" s="311"/>
      <c r="IKQ97" s="311"/>
      <c r="IKR97" s="311"/>
      <c r="IKS97" s="311"/>
      <c r="IKT97" s="311"/>
      <c r="IKU97" s="311"/>
      <c r="IKV97" s="311"/>
      <c r="IKW97" s="311"/>
      <c r="IKX97" s="311"/>
      <c r="IKY97" s="311"/>
      <c r="IKZ97" s="311"/>
      <c r="ILA97" s="311"/>
      <c r="ILB97" s="311"/>
      <c r="ILC97" s="311"/>
      <c r="ILD97" s="311"/>
      <c r="ILE97" s="311"/>
      <c r="ILF97" s="311"/>
      <c r="ILG97" s="311"/>
      <c r="ILH97" s="311"/>
      <c r="ILI97" s="311"/>
      <c r="ILJ97" s="311"/>
      <c r="ILK97" s="311"/>
      <c r="ILL97" s="311"/>
      <c r="ILM97" s="311"/>
      <c r="ILN97" s="311"/>
      <c r="ILO97" s="311"/>
      <c r="ILP97" s="311"/>
      <c r="ILQ97" s="311"/>
      <c r="ILR97" s="311"/>
      <c r="ILS97" s="311"/>
      <c r="ILT97" s="311"/>
      <c r="ILU97" s="311"/>
      <c r="ILV97" s="311"/>
      <c r="ILW97" s="311"/>
      <c r="ILX97" s="311"/>
      <c r="ILY97" s="311"/>
      <c r="ILZ97" s="311"/>
      <c r="IMA97" s="311"/>
      <c r="IMB97" s="311"/>
      <c r="IMC97" s="311"/>
      <c r="IMD97" s="311"/>
      <c r="IME97" s="311"/>
      <c r="IMF97" s="311"/>
      <c r="IMG97" s="311"/>
      <c r="IMH97" s="311"/>
      <c r="IMI97" s="311"/>
      <c r="IMJ97" s="311"/>
      <c r="IMK97" s="311"/>
      <c r="IML97" s="311"/>
      <c r="IMM97" s="311"/>
      <c r="IMN97" s="311"/>
      <c r="IMO97" s="311"/>
      <c r="IMP97" s="311"/>
      <c r="IMQ97" s="311"/>
      <c r="IMR97" s="311"/>
      <c r="IMS97" s="311"/>
      <c r="IMT97" s="311"/>
      <c r="IMU97" s="311"/>
      <c r="IMV97" s="311"/>
      <c r="IMW97" s="311"/>
      <c r="IMX97" s="311"/>
      <c r="IMY97" s="311"/>
      <c r="IMZ97" s="311"/>
      <c r="INA97" s="311"/>
      <c r="INB97" s="311"/>
      <c r="INC97" s="311"/>
      <c r="IND97" s="311"/>
      <c r="INE97" s="311"/>
      <c r="INF97" s="311"/>
      <c r="ING97" s="311"/>
      <c r="INH97" s="311"/>
      <c r="INI97" s="311"/>
      <c r="INJ97" s="311"/>
      <c r="INK97" s="311"/>
      <c r="INL97" s="311"/>
      <c r="INM97" s="311"/>
      <c r="INN97" s="311"/>
      <c r="INO97" s="311"/>
      <c r="INP97" s="311"/>
      <c r="INQ97" s="311"/>
      <c r="INR97" s="311"/>
      <c r="INS97" s="311"/>
      <c r="INT97" s="311"/>
      <c r="INU97" s="311"/>
      <c r="INV97" s="311"/>
      <c r="INW97" s="311"/>
      <c r="INX97" s="311"/>
      <c r="INY97" s="311"/>
      <c r="INZ97" s="311"/>
      <c r="IOA97" s="311"/>
      <c r="IOB97" s="311"/>
      <c r="IOC97" s="311"/>
      <c r="IOD97" s="311"/>
      <c r="IOE97" s="311"/>
      <c r="IOF97" s="311"/>
      <c r="IOG97" s="311"/>
      <c r="IOH97" s="311"/>
      <c r="IOI97" s="311"/>
      <c r="IOJ97" s="311"/>
      <c r="IOK97" s="311"/>
      <c r="IOL97" s="311"/>
      <c r="IOM97" s="311"/>
      <c r="ION97" s="311"/>
      <c r="IOO97" s="311"/>
      <c r="IOP97" s="311"/>
      <c r="IOQ97" s="311"/>
      <c r="IOR97" s="311"/>
      <c r="IOS97" s="311"/>
      <c r="IOT97" s="311"/>
      <c r="IOU97" s="311"/>
      <c r="IOV97" s="311"/>
      <c r="IOW97" s="311"/>
      <c r="IOX97" s="311"/>
      <c r="IOY97" s="311"/>
      <c r="IOZ97" s="311"/>
      <c r="IPA97" s="311"/>
      <c r="IPB97" s="311"/>
      <c r="IPC97" s="311"/>
      <c r="IPD97" s="311"/>
      <c r="IPE97" s="311"/>
      <c r="IPF97" s="311"/>
      <c r="IPG97" s="311"/>
      <c r="IPH97" s="311"/>
      <c r="IPI97" s="311"/>
      <c r="IPJ97" s="311"/>
      <c r="IPK97" s="311"/>
      <c r="IPL97" s="311"/>
      <c r="IPM97" s="311"/>
      <c r="IPN97" s="311"/>
      <c r="IPO97" s="311"/>
      <c r="IPP97" s="311"/>
      <c r="IPQ97" s="311"/>
      <c r="IPR97" s="311"/>
      <c r="IPS97" s="311"/>
      <c r="IPT97" s="311"/>
      <c r="IPU97" s="311"/>
      <c r="IPV97" s="311"/>
      <c r="IPW97" s="311"/>
      <c r="IPX97" s="311"/>
      <c r="IPY97" s="311"/>
      <c r="IPZ97" s="311"/>
      <c r="IQA97" s="311"/>
      <c r="IQB97" s="311"/>
      <c r="IQC97" s="311"/>
      <c r="IQD97" s="311"/>
      <c r="IQE97" s="311"/>
      <c r="IQF97" s="311"/>
      <c r="IQG97" s="311"/>
      <c r="IQH97" s="311"/>
      <c r="IQI97" s="311"/>
      <c r="IQJ97" s="311"/>
      <c r="IQK97" s="311"/>
      <c r="IQL97" s="311"/>
      <c r="IQM97" s="311"/>
      <c r="IQN97" s="311"/>
      <c r="IQO97" s="311"/>
      <c r="IQP97" s="311"/>
      <c r="IQQ97" s="311"/>
      <c r="IQR97" s="311"/>
      <c r="IQS97" s="311"/>
      <c r="IQT97" s="311"/>
      <c r="IQU97" s="311"/>
      <c r="IQV97" s="311"/>
      <c r="IQW97" s="311"/>
      <c r="IQX97" s="311"/>
      <c r="IQY97" s="311"/>
      <c r="IQZ97" s="311"/>
      <c r="IRA97" s="311"/>
      <c r="IRB97" s="311"/>
      <c r="IRC97" s="311"/>
      <c r="IRD97" s="311"/>
      <c r="IRE97" s="311"/>
      <c r="IRF97" s="311"/>
      <c r="IRG97" s="311"/>
      <c r="IRH97" s="311"/>
      <c r="IRI97" s="311"/>
      <c r="IRJ97" s="311"/>
      <c r="IRK97" s="311"/>
      <c r="IRL97" s="311"/>
      <c r="IRM97" s="311"/>
      <c r="IRN97" s="311"/>
      <c r="IRO97" s="311"/>
      <c r="IRP97" s="311"/>
      <c r="IRQ97" s="311"/>
      <c r="IRR97" s="311"/>
      <c r="IRS97" s="311"/>
      <c r="IRT97" s="311"/>
      <c r="IRU97" s="311"/>
      <c r="IRV97" s="311"/>
      <c r="IRW97" s="311"/>
      <c r="IRX97" s="311"/>
      <c r="IRY97" s="311"/>
      <c r="IRZ97" s="311"/>
      <c r="ISA97" s="311"/>
      <c r="ISB97" s="311"/>
      <c r="ISC97" s="311"/>
      <c r="ISD97" s="311"/>
      <c r="ISE97" s="311"/>
      <c r="ISF97" s="311"/>
      <c r="ISG97" s="311"/>
      <c r="ISH97" s="311"/>
      <c r="ISI97" s="311"/>
      <c r="ISJ97" s="311"/>
      <c r="ISK97" s="311"/>
      <c r="ISL97" s="311"/>
      <c r="ISM97" s="311"/>
      <c r="ISN97" s="311"/>
      <c r="ISO97" s="311"/>
      <c r="ISP97" s="311"/>
      <c r="ISQ97" s="311"/>
      <c r="ISR97" s="311"/>
      <c r="ISS97" s="311"/>
      <c r="IST97" s="311"/>
      <c r="ISU97" s="311"/>
      <c r="ISV97" s="311"/>
      <c r="ISW97" s="311"/>
      <c r="ISX97" s="311"/>
      <c r="ISY97" s="311"/>
      <c r="ISZ97" s="311"/>
      <c r="ITA97" s="311"/>
      <c r="ITB97" s="311"/>
      <c r="ITC97" s="311"/>
      <c r="ITD97" s="311"/>
      <c r="ITE97" s="311"/>
      <c r="ITF97" s="311"/>
      <c r="ITG97" s="311"/>
      <c r="ITH97" s="311"/>
      <c r="ITI97" s="311"/>
      <c r="ITJ97" s="311"/>
      <c r="ITK97" s="311"/>
      <c r="ITL97" s="311"/>
      <c r="ITM97" s="311"/>
      <c r="ITN97" s="311"/>
      <c r="ITO97" s="311"/>
      <c r="ITP97" s="311"/>
      <c r="ITQ97" s="311"/>
      <c r="ITR97" s="311"/>
      <c r="ITS97" s="311"/>
      <c r="ITT97" s="311"/>
      <c r="ITU97" s="311"/>
      <c r="ITV97" s="311"/>
      <c r="ITW97" s="311"/>
      <c r="ITX97" s="311"/>
      <c r="ITY97" s="311"/>
      <c r="ITZ97" s="311"/>
      <c r="IUA97" s="311"/>
      <c r="IUB97" s="311"/>
      <c r="IUC97" s="311"/>
      <c r="IUD97" s="311"/>
      <c r="IUE97" s="311"/>
      <c r="IUF97" s="311"/>
      <c r="IUG97" s="311"/>
      <c r="IUH97" s="311"/>
      <c r="IUI97" s="311"/>
      <c r="IUJ97" s="311"/>
      <c r="IUK97" s="311"/>
      <c r="IUL97" s="311"/>
      <c r="IUM97" s="311"/>
      <c r="IUN97" s="311"/>
      <c r="IUO97" s="311"/>
      <c r="IUP97" s="311"/>
      <c r="IUQ97" s="311"/>
      <c r="IUR97" s="311"/>
      <c r="IUS97" s="311"/>
      <c r="IUT97" s="311"/>
      <c r="IUU97" s="311"/>
      <c r="IUV97" s="311"/>
      <c r="IUW97" s="311"/>
      <c r="IUX97" s="311"/>
      <c r="IUY97" s="311"/>
      <c r="IUZ97" s="311"/>
      <c r="IVA97" s="311"/>
      <c r="IVB97" s="311"/>
      <c r="IVC97" s="311"/>
      <c r="IVD97" s="311"/>
      <c r="IVE97" s="311"/>
      <c r="IVF97" s="311"/>
      <c r="IVG97" s="311"/>
      <c r="IVH97" s="311"/>
      <c r="IVI97" s="311"/>
      <c r="IVJ97" s="311"/>
      <c r="IVK97" s="311"/>
      <c r="IVL97" s="311"/>
      <c r="IVM97" s="311"/>
      <c r="IVN97" s="311"/>
      <c r="IVO97" s="311"/>
      <c r="IVP97" s="311"/>
      <c r="IVQ97" s="311"/>
      <c r="IVR97" s="311"/>
      <c r="IVS97" s="311"/>
      <c r="IVT97" s="311"/>
      <c r="IVU97" s="311"/>
      <c r="IVV97" s="311"/>
      <c r="IVW97" s="311"/>
      <c r="IVX97" s="311"/>
      <c r="IVY97" s="311"/>
      <c r="IVZ97" s="311"/>
      <c r="IWA97" s="311"/>
      <c r="IWB97" s="311"/>
      <c r="IWC97" s="311"/>
      <c r="IWD97" s="311"/>
      <c r="IWE97" s="311"/>
      <c r="IWF97" s="311"/>
      <c r="IWG97" s="311"/>
      <c r="IWH97" s="311"/>
      <c r="IWI97" s="311"/>
      <c r="IWJ97" s="311"/>
      <c r="IWK97" s="311"/>
      <c r="IWL97" s="311"/>
      <c r="IWM97" s="311"/>
      <c r="IWN97" s="311"/>
      <c r="IWO97" s="311"/>
      <c r="IWP97" s="311"/>
      <c r="IWQ97" s="311"/>
      <c r="IWR97" s="311"/>
      <c r="IWS97" s="311"/>
      <c r="IWT97" s="311"/>
      <c r="IWU97" s="311"/>
      <c r="IWV97" s="311"/>
      <c r="IWW97" s="311"/>
      <c r="IWX97" s="311"/>
      <c r="IWY97" s="311"/>
      <c r="IWZ97" s="311"/>
      <c r="IXA97" s="311"/>
      <c r="IXB97" s="311"/>
      <c r="IXC97" s="311"/>
      <c r="IXD97" s="311"/>
      <c r="IXE97" s="311"/>
      <c r="IXF97" s="311"/>
      <c r="IXG97" s="311"/>
      <c r="IXH97" s="311"/>
      <c r="IXI97" s="311"/>
      <c r="IXJ97" s="311"/>
      <c r="IXK97" s="311"/>
      <c r="IXL97" s="311"/>
      <c r="IXM97" s="311"/>
      <c r="IXN97" s="311"/>
      <c r="IXO97" s="311"/>
      <c r="IXP97" s="311"/>
      <c r="IXQ97" s="311"/>
      <c r="IXR97" s="311"/>
      <c r="IXS97" s="311"/>
      <c r="IXT97" s="311"/>
      <c r="IXU97" s="311"/>
      <c r="IXV97" s="311"/>
      <c r="IXW97" s="311"/>
      <c r="IXX97" s="311"/>
      <c r="IXY97" s="311"/>
      <c r="IXZ97" s="311"/>
      <c r="IYA97" s="311"/>
      <c r="IYB97" s="311"/>
      <c r="IYC97" s="311"/>
      <c r="IYD97" s="311"/>
      <c r="IYE97" s="311"/>
      <c r="IYF97" s="311"/>
      <c r="IYG97" s="311"/>
      <c r="IYH97" s="311"/>
      <c r="IYI97" s="311"/>
      <c r="IYJ97" s="311"/>
      <c r="IYK97" s="311"/>
      <c r="IYL97" s="311"/>
      <c r="IYM97" s="311"/>
      <c r="IYN97" s="311"/>
      <c r="IYO97" s="311"/>
      <c r="IYP97" s="311"/>
      <c r="IYQ97" s="311"/>
      <c r="IYR97" s="311"/>
      <c r="IYS97" s="311"/>
      <c r="IYT97" s="311"/>
      <c r="IYU97" s="311"/>
      <c r="IYV97" s="311"/>
      <c r="IYW97" s="311"/>
      <c r="IYX97" s="311"/>
      <c r="IYY97" s="311"/>
      <c r="IYZ97" s="311"/>
      <c r="IZA97" s="311"/>
      <c r="IZB97" s="311"/>
      <c r="IZC97" s="311"/>
      <c r="IZD97" s="311"/>
      <c r="IZE97" s="311"/>
      <c r="IZF97" s="311"/>
      <c r="IZG97" s="311"/>
      <c r="IZH97" s="311"/>
      <c r="IZI97" s="311"/>
      <c r="IZJ97" s="311"/>
      <c r="IZK97" s="311"/>
      <c r="IZL97" s="311"/>
      <c r="IZM97" s="311"/>
      <c r="IZN97" s="311"/>
      <c r="IZO97" s="311"/>
      <c r="IZP97" s="311"/>
      <c r="IZQ97" s="311"/>
      <c r="IZR97" s="311"/>
      <c r="IZS97" s="311"/>
      <c r="IZT97" s="311"/>
      <c r="IZU97" s="311"/>
      <c r="IZV97" s="311"/>
      <c r="IZW97" s="311"/>
      <c r="IZX97" s="311"/>
      <c r="IZY97" s="311"/>
      <c r="IZZ97" s="311"/>
      <c r="JAA97" s="311"/>
      <c r="JAB97" s="311"/>
      <c r="JAC97" s="311"/>
      <c r="JAD97" s="311"/>
      <c r="JAE97" s="311"/>
      <c r="JAF97" s="311"/>
      <c r="JAG97" s="311"/>
      <c r="JAH97" s="311"/>
      <c r="JAI97" s="311"/>
      <c r="JAJ97" s="311"/>
      <c r="JAK97" s="311"/>
      <c r="JAL97" s="311"/>
      <c r="JAM97" s="311"/>
      <c r="JAN97" s="311"/>
      <c r="JAO97" s="311"/>
      <c r="JAP97" s="311"/>
      <c r="JAQ97" s="311"/>
      <c r="JAR97" s="311"/>
      <c r="JAS97" s="311"/>
      <c r="JAT97" s="311"/>
      <c r="JAU97" s="311"/>
      <c r="JAV97" s="311"/>
      <c r="JAW97" s="311"/>
      <c r="JAX97" s="311"/>
      <c r="JAY97" s="311"/>
      <c r="JAZ97" s="311"/>
      <c r="JBA97" s="311"/>
      <c r="JBB97" s="311"/>
      <c r="JBC97" s="311"/>
      <c r="JBD97" s="311"/>
      <c r="JBE97" s="311"/>
      <c r="JBF97" s="311"/>
      <c r="JBG97" s="311"/>
      <c r="JBH97" s="311"/>
      <c r="JBI97" s="311"/>
      <c r="JBJ97" s="311"/>
      <c r="JBK97" s="311"/>
      <c r="JBL97" s="311"/>
      <c r="JBM97" s="311"/>
      <c r="JBN97" s="311"/>
      <c r="JBO97" s="311"/>
      <c r="JBP97" s="311"/>
      <c r="JBQ97" s="311"/>
      <c r="JBR97" s="311"/>
      <c r="JBS97" s="311"/>
      <c r="JBT97" s="311"/>
      <c r="JBU97" s="311"/>
      <c r="JBV97" s="311"/>
      <c r="JBW97" s="311"/>
      <c r="JBX97" s="311"/>
      <c r="JBY97" s="311"/>
      <c r="JBZ97" s="311"/>
      <c r="JCA97" s="311"/>
      <c r="JCB97" s="311"/>
      <c r="JCC97" s="311"/>
      <c r="JCD97" s="311"/>
      <c r="JCE97" s="311"/>
      <c r="JCF97" s="311"/>
      <c r="JCG97" s="311"/>
      <c r="JCH97" s="311"/>
      <c r="JCI97" s="311"/>
      <c r="JCJ97" s="311"/>
      <c r="JCK97" s="311"/>
      <c r="JCL97" s="311"/>
      <c r="JCM97" s="311"/>
      <c r="JCN97" s="311"/>
      <c r="JCO97" s="311"/>
      <c r="JCP97" s="311"/>
      <c r="JCQ97" s="311"/>
      <c r="JCR97" s="311"/>
      <c r="JCS97" s="311"/>
      <c r="JCT97" s="311"/>
      <c r="JCU97" s="311"/>
      <c r="JCV97" s="311"/>
      <c r="JCW97" s="311"/>
      <c r="JCX97" s="311"/>
      <c r="JCY97" s="311"/>
      <c r="JCZ97" s="311"/>
      <c r="JDA97" s="311"/>
      <c r="JDB97" s="311"/>
      <c r="JDC97" s="311"/>
      <c r="JDD97" s="311"/>
      <c r="JDE97" s="311"/>
      <c r="JDF97" s="311"/>
      <c r="JDG97" s="311"/>
      <c r="JDH97" s="311"/>
      <c r="JDI97" s="311"/>
      <c r="JDJ97" s="311"/>
      <c r="JDK97" s="311"/>
      <c r="JDL97" s="311"/>
      <c r="JDM97" s="311"/>
      <c r="JDN97" s="311"/>
      <c r="JDO97" s="311"/>
      <c r="JDP97" s="311"/>
      <c r="JDQ97" s="311"/>
      <c r="JDR97" s="311"/>
      <c r="JDS97" s="311"/>
      <c r="JDT97" s="311"/>
      <c r="JDU97" s="311"/>
      <c r="JDV97" s="311"/>
      <c r="JDW97" s="311"/>
      <c r="JDX97" s="311"/>
      <c r="JDY97" s="311"/>
      <c r="JDZ97" s="311"/>
      <c r="JEA97" s="311"/>
      <c r="JEB97" s="311"/>
      <c r="JEC97" s="311"/>
      <c r="JED97" s="311"/>
      <c r="JEE97" s="311"/>
      <c r="JEF97" s="311"/>
      <c r="JEG97" s="311"/>
      <c r="JEH97" s="311"/>
      <c r="JEI97" s="311"/>
      <c r="JEJ97" s="311"/>
      <c r="JEK97" s="311"/>
      <c r="JEL97" s="311"/>
      <c r="JEM97" s="311"/>
      <c r="JEN97" s="311"/>
      <c r="JEO97" s="311"/>
      <c r="JEP97" s="311"/>
      <c r="JEQ97" s="311"/>
      <c r="JER97" s="311"/>
      <c r="JES97" s="311"/>
      <c r="JET97" s="311"/>
      <c r="JEU97" s="311"/>
      <c r="JEV97" s="311"/>
      <c r="JEW97" s="311"/>
      <c r="JEX97" s="311"/>
      <c r="JEY97" s="311"/>
      <c r="JEZ97" s="311"/>
      <c r="JFA97" s="311"/>
      <c r="JFB97" s="311"/>
      <c r="JFC97" s="311"/>
      <c r="JFD97" s="311"/>
      <c r="JFE97" s="311"/>
      <c r="JFF97" s="311"/>
      <c r="JFG97" s="311"/>
      <c r="JFH97" s="311"/>
      <c r="JFI97" s="311"/>
      <c r="JFJ97" s="311"/>
      <c r="JFK97" s="311"/>
      <c r="JFL97" s="311"/>
      <c r="JFM97" s="311"/>
      <c r="JFN97" s="311"/>
      <c r="JFO97" s="311"/>
      <c r="JFP97" s="311"/>
      <c r="JFQ97" s="311"/>
      <c r="JFR97" s="311"/>
      <c r="JFS97" s="311"/>
      <c r="JFT97" s="311"/>
      <c r="JFU97" s="311"/>
      <c r="JFV97" s="311"/>
      <c r="JFW97" s="311"/>
      <c r="JFX97" s="311"/>
      <c r="JFY97" s="311"/>
      <c r="JFZ97" s="311"/>
      <c r="JGA97" s="311"/>
      <c r="JGB97" s="311"/>
      <c r="JGC97" s="311"/>
      <c r="JGD97" s="311"/>
      <c r="JGE97" s="311"/>
      <c r="JGF97" s="311"/>
      <c r="JGG97" s="311"/>
      <c r="JGH97" s="311"/>
      <c r="JGI97" s="311"/>
      <c r="JGJ97" s="311"/>
      <c r="JGK97" s="311"/>
      <c r="JGL97" s="311"/>
      <c r="JGM97" s="311"/>
      <c r="JGN97" s="311"/>
      <c r="JGO97" s="311"/>
      <c r="JGP97" s="311"/>
      <c r="JGQ97" s="311"/>
      <c r="JGR97" s="311"/>
      <c r="JGS97" s="311"/>
      <c r="JGT97" s="311"/>
      <c r="JGU97" s="311"/>
      <c r="JGV97" s="311"/>
      <c r="JGW97" s="311"/>
      <c r="JGX97" s="311"/>
      <c r="JGY97" s="311"/>
      <c r="JGZ97" s="311"/>
      <c r="JHA97" s="311"/>
      <c r="JHB97" s="311"/>
      <c r="JHC97" s="311"/>
      <c r="JHD97" s="311"/>
      <c r="JHE97" s="311"/>
      <c r="JHF97" s="311"/>
      <c r="JHG97" s="311"/>
      <c r="JHH97" s="311"/>
      <c r="JHI97" s="311"/>
      <c r="JHJ97" s="311"/>
      <c r="JHK97" s="311"/>
      <c r="JHL97" s="311"/>
      <c r="JHM97" s="311"/>
      <c r="JHN97" s="311"/>
      <c r="JHO97" s="311"/>
      <c r="JHP97" s="311"/>
      <c r="JHQ97" s="311"/>
      <c r="JHR97" s="311"/>
      <c r="JHS97" s="311"/>
      <c r="JHT97" s="311"/>
      <c r="JHU97" s="311"/>
      <c r="JHV97" s="311"/>
      <c r="JHW97" s="311"/>
      <c r="JHX97" s="311"/>
      <c r="JHY97" s="311"/>
      <c r="JHZ97" s="311"/>
      <c r="JIA97" s="311"/>
      <c r="JIB97" s="311"/>
      <c r="JIC97" s="311"/>
      <c r="JID97" s="311"/>
      <c r="JIE97" s="311"/>
      <c r="JIF97" s="311"/>
      <c r="JIG97" s="311"/>
      <c r="JIH97" s="311"/>
      <c r="JII97" s="311"/>
      <c r="JIJ97" s="311"/>
      <c r="JIK97" s="311"/>
      <c r="JIL97" s="311"/>
      <c r="JIM97" s="311"/>
      <c r="JIN97" s="311"/>
      <c r="JIO97" s="311"/>
      <c r="JIP97" s="311"/>
      <c r="JIQ97" s="311"/>
      <c r="JIR97" s="311"/>
      <c r="JIS97" s="311"/>
      <c r="JIT97" s="311"/>
      <c r="JIU97" s="311"/>
      <c r="JIV97" s="311"/>
      <c r="JIW97" s="311"/>
      <c r="JIX97" s="311"/>
      <c r="JIY97" s="311"/>
      <c r="JIZ97" s="311"/>
      <c r="JJA97" s="311"/>
      <c r="JJB97" s="311"/>
      <c r="JJC97" s="311"/>
      <c r="JJD97" s="311"/>
      <c r="JJE97" s="311"/>
      <c r="JJF97" s="311"/>
      <c r="JJG97" s="311"/>
      <c r="JJH97" s="311"/>
      <c r="JJI97" s="311"/>
      <c r="JJJ97" s="311"/>
      <c r="JJK97" s="311"/>
      <c r="JJL97" s="311"/>
      <c r="JJM97" s="311"/>
      <c r="JJN97" s="311"/>
      <c r="JJO97" s="311"/>
      <c r="JJP97" s="311"/>
      <c r="JJQ97" s="311"/>
      <c r="JJR97" s="311"/>
      <c r="JJS97" s="311"/>
      <c r="JJT97" s="311"/>
      <c r="JJU97" s="311"/>
      <c r="JJV97" s="311"/>
      <c r="JJW97" s="311"/>
      <c r="JJX97" s="311"/>
      <c r="JJY97" s="311"/>
      <c r="JJZ97" s="311"/>
      <c r="JKA97" s="311"/>
      <c r="JKB97" s="311"/>
      <c r="JKC97" s="311"/>
      <c r="JKD97" s="311"/>
      <c r="JKE97" s="311"/>
      <c r="JKF97" s="311"/>
      <c r="JKG97" s="311"/>
      <c r="JKH97" s="311"/>
      <c r="JKI97" s="311"/>
      <c r="JKJ97" s="311"/>
      <c r="JKK97" s="311"/>
      <c r="JKL97" s="311"/>
      <c r="JKM97" s="311"/>
      <c r="JKN97" s="311"/>
      <c r="JKO97" s="311"/>
      <c r="JKP97" s="311"/>
      <c r="JKQ97" s="311"/>
      <c r="JKR97" s="311"/>
      <c r="JKS97" s="311"/>
      <c r="JKT97" s="311"/>
      <c r="JKU97" s="311"/>
      <c r="JKV97" s="311"/>
      <c r="JKW97" s="311"/>
      <c r="JKX97" s="311"/>
      <c r="JKY97" s="311"/>
      <c r="JKZ97" s="311"/>
      <c r="JLA97" s="311"/>
      <c r="JLB97" s="311"/>
      <c r="JLC97" s="311"/>
      <c r="JLD97" s="311"/>
      <c r="JLE97" s="311"/>
      <c r="JLF97" s="311"/>
      <c r="JLG97" s="311"/>
      <c r="JLH97" s="311"/>
      <c r="JLI97" s="311"/>
      <c r="JLJ97" s="311"/>
      <c r="JLK97" s="311"/>
      <c r="JLL97" s="311"/>
      <c r="JLM97" s="311"/>
      <c r="JLN97" s="311"/>
      <c r="JLO97" s="311"/>
      <c r="JLP97" s="311"/>
      <c r="JLQ97" s="311"/>
      <c r="JLR97" s="311"/>
      <c r="JLS97" s="311"/>
      <c r="JLT97" s="311"/>
      <c r="JLU97" s="311"/>
      <c r="JLV97" s="311"/>
      <c r="JLW97" s="311"/>
      <c r="JLX97" s="311"/>
      <c r="JLY97" s="311"/>
      <c r="JLZ97" s="311"/>
      <c r="JMA97" s="311"/>
      <c r="JMB97" s="311"/>
      <c r="JMC97" s="311"/>
      <c r="JMD97" s="311"/>
      <c r="JME97" s="311"/>
      <c r="JMF97" s="311"/>
      <c r="JMG97" s="311"/>
      <c r="JMH97" s="311"/>
      <c r="JMI97" s="311"/>
      <c r="JMJ97" s="311"/>
      <c r="JMK97" s="311"/>
      <c r="JML97" s="311"/>
      <c r="JMM97" s="311"/>
      <c r="JMN97" s="311"/>
      <c r="JMO97" s="311"/>
      <c r="JMP97" s="311"/>
      <c r="JMQ97" s="311"/>
      <c r="JMR97" s="311"/>
      <c r="JMS97" s="311"/>
      <c r="JMT97" s="311"/>
      <c r="JMU97" s="311"/>
      <c r="JMV97" s="311"/>
      <c r="JMW97" s="311"/>
      <c r="JMX97" s="311"/>
      <c r="JMY97" s="311"/>
      <c r="JMZ97" s="311"/>
      <c r="JNA97" s="311"/>
      <c r="JNB97" s="311"/>
      <c r="JNC97" s="311"/>
      <c r="JND97" s="311"/>
      <c r="JNE97" s="311"/>
      <c r="JNF97" s="311"/>
      <c r="JNG97" s="311"/>
      <c r="JNH97" s="311"/>
      <c r="JNI97" s="311"/>
      <c r="JNJ97" s="311"/>
      <c r="JNK97" s="311"/>
      <c r="JNL97" s="311"/>
      <c r="JNM97" s="311"/>
      <c r="JNN97" s="311"/>
      <c r="JNO97" s="311"/>
      <c r="JNP97" s="311"/>
      <c r="JNQ97" s="311"/>
      <c r="JNR97" s="311"/>
      <c r="JNS97" s="311"/>
      <c r="JNT97" s="311"/>
      <c r="JNU97" s="311"/>
      <c r="JNV97" s="311"/>
      <c r="JNW97" s="311"/>
      <c r="JNX97" s="311"/>
      <c r="JNY97" s="311"/>
      <c r="JNZ97" s="311"/>
      <c r="JOA97" s="311"/>
      <c r="JOB97" s="311"/>
      <c r="JOC97" s="311"/>
      <c r="JOD97" s="311"/>
      <c r="JOE97" s="311"/>
      <c r="JOF97" s="311"/>
      <c r="JOG97" s="311"/>
      <c r="JOH97" s="311"/>
      <c r="JOI97" s="311"/>
      <c r="JOJ97" s="311"/>
      <c r="JOK97" s="311"/>
      <c r="JOL97" s="311"/>
      <c r="JOM97" s="311"/>
      <c r="JON97" s="311"/>
      <c r="JOO97" s="311"/>
      <c r="JOP97" s="311"/>
      <c r="JOQ97" s="311"/>
      <c r="JOR97" s="311"/>
      <c r="JOS97" s="311"/>
      <c r="JOT97" s="311"/>
      <c r="JOU97" s="311"/>
      <c r="JOV97" s="311"/>
      <c r="JOW97" s="311"/>
      <c r="JOX97" s="311"/>
      <c r="JOY97" s="311"/>
      <c r="JOZ97" s="311"/>
      <c r="JPA97" s="311"/>
      <c r="JPB97" s="311"/>
      <c r="JPC97" s="311"/>
      <c r="JPD97" s="311"/>
      <c r="JPE97" s="311"/>
      <c r="JPF97" s="311"/>
      <c r="JPG97" s="311"/>
      <c r="JPH97" s="311"/>
      <c r="JPI97" s="311"/>
      <c r="JPJ97" s="311"/>
      <c r="JPK97" s="311"/>
      <c r="JPL97" s="311"/>
      <c r="JPM97" s="311"/>
      <c r="JPN97" s="311"/>
      <c r="JPO97" s="311"/>
      <c r="JPP97" s="311"/>
      <c r="JPQ97" s="311"/>
      <c r="JPR97" s="311"/>
      <c r="JPS97" s="311"/>
      <c r="JPT97" s="311"/>
      <c r="JPU97" s="311"/>
      <c r="JPV97" s="311"/>
      <c r="JPW97" s="311"/>
      <c r="JPX97" s="311"/>
      <c r="JPY97" s="311"/>
      <c r="JPZ97" s="311"/>
      <c r="JQA97" s="311"/>
      <c r="JQB97" s="311"/>
      <c r="JQC97" s="311"/>
      <c r="JQD97" s="311"/>
      <c r="JQE97" s="311"/>
      <c r="JQF97" s="311"/>
      <c r="JQG97" s="311"/>
      <c r="JQH97" s="311"/>
      <c r="JQI97" s="311"/>
      <c r="JQJ97" s="311"/>
      <c r="JQK97" s="311"/>
      <c r="JQL97" s="311"/>
      <c r="JQM97" s="311"/>
      <c r="JQN97" s="311"/>
      <c r="JQO97" s="311"/>
      <c r="JQP97" s="311"/>
      <c r="JQQ97" s="311"/>
      <c r="JQR97" s="311"/>
      <c r="JQS97" s="311"/>
      <c r="JQT97" s="311"/>
      <c r="JQU97" s="311"/>
      <c r="JQV97" s="311"/>
      <c r="JQW97" s="311"/>
      <c r="JQX97" s="311"/>
      <c r="JQY97" s="311"/>
      <c r="JQZ97" s="311"/>
      <c r="JRA97" s="311"/>
      <c r="JRB97" s="311"/>
      <c r="JRC97" s="311"/>
      <c r="JRD97" s="311"/>
      <c r="JRE97" s="311"/>
      <c r="JRF97" s="311"/>
      <c r="JRG97" s="311"/>
      <c r="JRH97" s="311"/>
      <c r="JRI97" s="311"/>
      <c r="JRJ97" s="311"/>
      <c r="JRK97" s="311"/>
      <c r="JRL97" s="311"/>
      <c r="JRM97" s="311"/>
      <c r="JRN97" s="311"/>
      <c r="JRO97" s="311"/>
      <c r="JRP97" s="311"/>
      <c r="JRQ97" s="311"/>
      <c r="JRR97" s="311"/>
      <c r="JRS97" s="311"/>
      <c r="JRT97" s="311"/>
      <c r="JRU97" s="311"/>
      <c r="JRV97" s="311"/>
      <c r="JRW97" s="311"/>
      <c r="JRX97" s="311"/>
      <c r="JRY97" s="311"/>
      <c r="JRZ97" s="311"/>
      <c r="JSA97" s="311"/>
      <c r="JSB97" s="311"/>
      <c r="JSC97" s="311"/>
      <c r="JSD97" s="311"/>
      <c r="JSE97" s="311"/>
      <c r="JSF97" s="311"/>
      <c r="JSG97" s="311"/>
      <c r="JSH97" s="311"/>
      <c r="JSI97" s="311"/>
      <c r="JSJ97" s="311"/>
      <c r="JSK97" s="311"/>
      <c r="JSL97" s="311"/>
      <c r="JSM97" s="311"/>
      <c r="JSN97" s="311"/>
      <c r="JSO97" s="311"/>
      <c r="JSP97" s="311"/>
      <c r="JSQ97" s="311"/>
      <c r="JSR97" s="311"/>
      <c r="JSS97" s="311"/>
      <c r="JST97" s="311"/>
      <c r="JSU97" s="311"/>
      <c r="JSV97" s="311"/>
      <c r="JSW97" s="311"/>
      <c r="JSX97" s="311"/>
      <c r="JSY97" s="311"/>
      <c r="JSZ97" s="311"/>
      <c r="JTA97" s="311"/>
      <c r="JTB97" s="311"/>
      <c r="JTC97" s="311"/>
      <c r="JTD97" s="311"/>
      <c r="JTE97" s="311"/>
      <c r="JTF97" s="311"/>
      <c r="JTG97" s="311"/>
      <c r="JTH97" s="311"/>
      <c r="JTI97" s="311"/>
      <c r="JTJ97" s="311"/>
      <c r="JTK97" s="311"/>
      <c r="JTL97" s="311"/>
      <c r="JTM97" s="311"/>
      <c r="JTN97" s="311"/>
      <c r="JTO97" s="311"/>
      <c r="JTP97" s="311"/>
      <c r="JTQ97" s="311"/>
      <c r="JTR97" s="311"/>
      <c r="JTS97" s="311"/>
      <c r="JTT97" s="311"/>
      <c r="JTU97" s="311"/>
      <c r="JTV97" s="311"/>
      <c r="JTW97" s="311"/>
      <c r="JTX97" s="311"/>
      <c r="JTY97" s="311"/>
      <c r="JTZ97" s="311"/>
      <c r="JUA97" s="311"/>
      <c r="JUB97" s="311"/>
      <c r="JUC97" s="311"/>
      <c r="JUD97" s="311"/>
      <c r="JUE97" s="311"/>
      <c r="JUF97" s="311"/>
      <c r="JUG97" s="311"/>
      <c r="JUH97" s="311"/>
      <c r="JUI97" s="311"/>
      <c r="JUJ97" s="311"/>
      <c r="JUK97" s="311"/>
      <c r="JUL97" s="311"/>
      <c r="JUM97" s="311"/>
      <c r="JUN97" s="311"/>
      <c r="JUO97" s="311"/>
      <c r="JUP97" s="311"/>
      <c r="JUQ97" s="311"/>
      <c r="JUR97" s="311"/>
      <c r="JUS97" s="311"/>
      <c r="JUT97" s="311"/>
      <c r="JUU97" s="311"/>
      <c r="JUV97" s="311"/>
      <c r="JUW97" s="311"/>
      <c r="JUX97" s="311"/>
      <c r="JUY97" s="311"/>
      <c r="JUZ97" s="311"/>
      <c r="JVA97" s="311"/>
      <c r="JVB97" s="311"/>
      <c r="JVC97" s="311"/>
      <c r="JVD97" s="311"/>
      <c r="JVE97" s="311"/>
      <c r="JVF97" s="311"/>
      <c r="JVG97" s="311"/>
      <c r="JVH97" s="311"/>
      <c r="JVI97" s="311"/>
      <c r="JVJ97" s="311"/>
      <c r="JVK97" s="311"/>
      <c r="JVL97" s="311"/>
      <c r="JVM97" s="311"/>
      <c r="JVN97" s="311"/>
      <c r="JVO97" s="311"/>
      <c r="JVP97" s="311"/>
      <c r="JVQ97" s="311"/>
      <c r="JVR97" s="311"/>
      <c r="JVS97" s="311"/>
      <c r="JVT97" s="311"/>
      <c r="JVU97" s="311"/>
      <c r="JVV97" s="311"/>
      <c r="JVW97" s="311"/>
      <c r="JVX97" s="311"/>
      <c r="JVY97" s="311"/>
      <c r="JVZ97" s="311"/>
      <c r="JWA97" s="311"/>
      <c r="JWB97" s="311"/>
      <c r="JWC97" s="311"/>
      <c r="JWD97" s="311"/>
      <c r="JWE97" s="311"/>
      <c r="JWF97" s="311"/>
      <c r="JWG97" s="311"/>
      <c r="JWH97" s="311"/>
      <c r="JWI97" s="311"/>
      <c r="JWJ97" s="311"/>
      <c r="JWK97" s="311"/>
      <c r="JWL97" s="311"/>
      <c r="JWM97" s="311"/>
      <c r="JWN97" s="311"/>
      <c r="JWO97" s="311"/>
      <c r="JWP97" s="311"/>
      <c r="JWQ97" s="311"/>
      <c r="JWR97" s="311"/>
      <c r="JWS97" s="311"/>
      <c r="JWT97" s="311"/>
      <c r="JWU97" s="311"/>
      <c r="JWV97" s="311"/>
      <c r="JWW97" s="311"/>
      <c r="JWX97" s="311"/>
      <c r="JWY97" s="311"/>
      <c r="JWZ97" s="311"/>
      <c r="JXA97" s="311"/>
      <c r="JXB97" s="311"/>
      <c r="JXC97" s="311"/>
      <c r="JXD97" s="311"/>
      <c r="JXE97" s="311"/>
      <c r="JXF97" s="311"/>
      <c r="JXG97" s="311"/>
      <c r="JXH97" s="311"/>
      <c r="JXI97" s="311"/>
      <c r="JXJ97" s="311"/>
      <c r="JXK97" s="311"/>
      <c r="JXL97" s="311"/>
      <c r="JXM97" s="311"/>
      <c r="JXN97" s="311"/>
      <c r="JXO97" s="311"/>
      <c r="JXP97" s="311"/>
      <c r="JXQ97" s="311"/>
      <c r="JXR97" s="311"/>
      <c r="JXS97" s="311"/>
      <c r="JXT97" s="311"/>
      <c r="JXU97" s="311"/>
      <c r="JXV97" s="311"/>
      <c r="JXW97" s="311"/>
      <c r="JXX97" s="311"/>
      <c r="JXY97" s="311"/>
      <c r="JXZ97" s="311"/>
      <c r="JYA97" s="311"/>
      <c r="JYB97" s="311"/>
      <c r="JYC97" s="311"/>
      <c r="JYD97" s="311"/>
      <c r="JYE97" s="311"/>
      <c r="JYF97" s="311"/>
      <c r="JYG97" s="311"/>
      <c r="JYH97" s="311"/>
      <c r="JYI97" s="311"/>
      <c r="JYJ97" s="311"/>
      <c r="JYK97" s="311"/>
      <c r="JYL97" s="311"/>
      <c r="JYM97" s="311"/>
      <c r="JYN97" s="311"/>
      <c r="JYO97" s="311"/>
      <c r="JYP97" s="311"/>
      <c r="JYQ97" s="311"/>
      <c r="JYR97" s="311"/>
      <c r="JYS97" s="311"/>
      <c r="JYT97" s="311"/>
      <c r="JYU97" s="311"/>
      <c r="JYV97" s="311"/>
      <c r="JYW97" s="311"/>
      <c r="JYX97" s="311"/>
      <c r="JYY97" s="311"/>
      <c r="JYZ97" s="311"/>
      <c r="JZA97" s="311"/>
      <c r="JZB97" s="311"/>
      <c r="JZC97" s="311"/>
      <c r="JZD97" s="311"/>
      <c r="JZE97" s="311"/>
      <c r="JZF97" s="311"/>
      <c r="JZG97" s="311"/>
      <c r="JZH97" s="311"/>
      <c r="JZI97" s="311"/>
      <c r="JZJ97" s="311"/>
      <c r="JZK97" s="311"/>
      <c r="JZL97" s="311"/>
      <c r="JZM97" s="311"/>
      <c r="JZN97" s="311"/>
      <c r="JZO97" s="311"/>
      <c r="JZP97" s="311"/>
      <c r="JZQ97" s="311"/>
      <c r="JZR97" s="311"/>
      <c r="JZS97" s="311"/>
      <c r="JZT97" s="311"/>
      <c r="JZU97" s="311"/>
      <c r="JZV97" s="311"/>
      <c r="JZW97" s="311"/>
      <c r="JZX97" s="311"/>
      <c r="JZY97" s="311"/>
      <c r="JZZ97" s="311"/>
      <c r="KAA97" s="311"/>
      <c r="KAB97" s="311"/>
      <c r="KAC97" s="311"/>
      <c r="KAD97" s="311"/>
      <c r="KAE97" s="311"/>
      <c r="KAF97" s="311"/>
      <c r="KAG97" s="311"/>
      <c r="KAH97" s="311"/>
      <c r="KAI97" s="311"/>
      <c r="KAJ97" s="311"/>
      <c r="KAK97" s="311"/>
      <c r="KAL97" s="311"/>
      <c r="KAM97" s="311"/>
      <c r="KAN97" s="311"/>
      <c r="KAO97" s="311"/>
      <c r="KAP97" s="311"/>
      <c r="KAQ97" s="311"/>
      <c r="KAR97" s="311"/>
      <c r="KAS97" s="311"/>
      <c r="KAT97" s="311"/>
      <c r="KAU97" s="311"/>
      <c r="KAV97" s="311"/>
      <c r="KAW97" s="311"/>
      <c r="KAX97" s="311"/>
      <c r="KAY97" s="311"/>
      <c r="KAZ97" s="311"/>
      <c r="KBA97" s="311"/>
      <c r="KBB97" s="311"/>
      <c r="KBC97" s="311"/>
      <c r="KBD97" s="311"/>
      <c r="KBE97" s="311"/>
      <c r="KBF97" s="311"/>
      <c r="KBG97" s="311"/>
      <c r="KBH97" s="311"/>
      <c r="KBI97" s="311"/>
      <c r="KBJ97" s="311"/>
      <c r="KBK97" s="311"/>
      <c r="KBL97" s="311"/>
      <c r="KBM97" s="311"/>
      <c r="KBN97" s="311"/>
      <c r="KBO97" s="311"/>
      <c r="KBP97" s="311"/>
      <c r="KBQ97" s="311"/>
      <c r="KBR97" s="311"/>
      <c r="KBS97" s="311"/>
      <c r="KBT97" s="311"/>
      <c r="KBU97" s="311"/>
      <c r="KBV97" s="311"/>
      <c r="KBW97" s="311"/>
      <c r="KBX97" s="311"/>
      <c r="KBY97" s="311"/>
      <c r="KBZ97" s="311"/>
      <c r="KCA97" s="311"/>
      <c r="KCB97" s="311"/>
      <c r="KCC97" s="311"/>
      <c r="KCD97" s="311"/>
      <c r="KCE97" s="311"/>
      <c r="KCF97" s="311"/>
      <c r="KCG97" s="311"/>
      <c r="KCH97" s="311"/>
      <c r="KCI97" s="311"/>
      <c r="KCJ97" s="311"/>
      <c r="KCK97" s="311"/>
      <c r="KCL97" s="311"/>
      <c r="KCM97" s="311"/>
      <c r="KCN97" s="311"/>
      <c r="KCO97" s="311"/>
      <c r="KCP97" s="311"/>
      <c r="KCQ97" s="311"/>
      <c r="KCR97" s="311"/>
      <c r="KCS97" s="311"/>
      <c r="KCT97" s="311"/>
      <c r="KCU97" s="311"/>
      <c r="KCV97" s="311"/>
      <c r="KCW97" s="311"/>
      <c r="KCX97" s="311"/>
      <c r="KCY97" s="311"/>
      <c r="KCZ97" s="311"/>
      <c r="KDA97" s="311"/>
      <c r="KDB97" s="311"/>
      <c r="KDC97" s="311"/>
      <c r="KDD97" s="311"/>
      <c r="KDE97" s="311"/>
      <c r="KDF97" s="311"/>
      <c r="KDG97" s="311"/>
      <c r="KDH97" s="311"/>
      <c r="KDI97" s="311"/>
      <c r="KDJ97" s="311"/>
      <c r="KDK97" s="311"/>
      <c r="KDL97" s="311"/>
      <c r="KDM97" s="311"/>
      <c r="KDN97" s="311"/>
      <c r="KDO97" s="311"/>
      <c r="KDP97" s="311"/>
      <c r="KDQ97" s="311"/>
      <c r="KDR97" s="311"/>
      <c r="KDS97" s="311"/>
      <c r="KDT97" s="311"/>
      <c r="KDU97" s="311"/>
      <c r="KDV97" s="311"/>
      <c r="KDW97" s="311"/>
      <c r="KDX97" s="311"/>
      <c r="KDY97" s="311"/>
      <c r="KDZ97" s="311"/>
      <c r="KEA97" s="311"/>
      <c r="KEB97" s="311"/>
      <c r="KEC97" s="311"/>
      <c r="KED97" s="311"/>
      <c r="KEE97" s="311"/>
      <c r="KEF97" s="311"/>
      <c r="KEG97" s="311"/>
      <c r="KEH97" s="311"/>
      <c r="KEI97" s="311"/>
      <c r="KEJ97" s="311"/>
      <c r="KEK97" s="311"/>
      <c r="KEL97" s="311"/>
      <c r="KEM97" s="311"/>
      <c r="KEN97" s="311"/>
      <c r="KEO97" s="311"/>
      <c r="KEP97" s="311"/>
      <c r="KEQ97" s="311"/>
      <c r="KER97" s="311"/>
      <c r="KES97" s="311"/>
      <c r="KET97" s="311"/>
      <c r="KEU97" s="311"/>
      <c r="KEV97" s="311"/>
      <c r="KEW97" s="311"/>
      <c r="KEX97" s="311"/>
      <c r="KEY97" s="311"/>
      <c r="KEZ97" s="311"/>
      <c r="KFA97" s="311"/>
      <c r="KFB97" s="311"/>
      <c r="KFC97" s="311"/>
      <c r="KFD97" s="311"/>
      <c r="KFE97" s="311"/>
      <c r="KFF97" s="311"/>
      <c r="KFG97" s="311"/>
      <c r="KFH97" s="311"/>
      <c r="KFI97" s="311"/>
      <c r="KFJ97" s="311"/>
      <c r="KFK97" s="311"/>
      <c r="KFL97" s="311"/>
      <c r="KFM97" s="311"/>
      <c r="KFN97" s="311"/>
      <c r="KFO97" s="311"/>
      <c r="KFP97" s="311"/>
      <c r="KFQ97" s="311"/>
      <c r="KFR97" s="311"/>
      <c r="KFS97" s="311"/>
      <c r="KFT97" s="311"/>
      <c r="KFU97" s="311"/>
      <c r="KFV97" s="311"/>
      <c r="KFW97" s="311"/>
      <c r="KFX97" s="311"/>
      <c r="KFY97" s="311"/>
      <c r="KFZ97" s="311"/>
      <c r="KGA97" s="311"/>
      <c r="KGB97" s="311"/>
      <c r="KGC97" s="311"/>
      <c r="KGD97" s="311"/>
      <c r="KGE97" s="311"/>
      <c r="KGF97" s="311"/>
      <c r="KGG97" s="311"/>
      <c r="KGH97" s="311"/>
      <c r="KGI97" s="311"/>
      <c r="KGJ97" s="311"/>
      <c r="KGK97" s="311"/>
      <c r="KGL97" s="311"/>
      <c r="KGM97" s="311"/>
      <c r="KGN97" s="311"/>
      <c r="KGO97" s="311"/>
      <c r="KGP97" s="311"/>
      <c r="KGQ97" s="311"/>
      <c r="KGR97" s="311"/>
      <c r="KGS97" s="311"/>
      <c r="KGT97" s="311"/>
      <c r="KGU97" s="311"/>
      <c r="KGV97" s="311"/>
      <c r="KGW97" s="311"/>
      <c r="KGX97" s="311"/>
      <c r="KGY97" s="311"/>
      <c r="KGZ97" s="311"/>
      <c r="KHA97" s="311"/>
      <c r="KHB97" s="311"/>
      <c r="KHC97" s="311"/>
      <c r="KHD97" s="311"/>
      <c r="KHE97" s="311"/>
      <c r="KHF97" s="311"/>
      <c r="KHG97" s="311"/>
      <c r="KHH97" s="311"/>
      <c r="KHI97" s="311"/>
      <c r="KHJ97" s="311"/>
      <c r="KHK97" s="311"/>
      <c r="KHL97" s="311"/>
      <c r="KHM97" s="311"/>
      <c r="KHN97" s="311"/>
      <c r="KHO97" s="311"/>
      <c r="KHP97" s="311"/>
      <c r="KHQ97" s="311"/>
      <c r="KHR97" s="311"/>
      <c r="KHS97" s="311"/>
      <c r="KHT97" s="311"/>
      <c r="KHU97" s="311"/>
      <c r="KHV97" s="311"/>
      <c r="KHW97" s="311"/>
      <c r="KHX97" s="311"/>
      <c r="KHY97" s="311"/>
      <c r="KHZ97" s="311"/>
      <c r="KIA97" s="311"/>
      <c r="KIB97" s="311"/>
      <c r="KIC97" s="311"/>
      <c r="KID97" s="311"/>
      <c r="KIE97" s="311"/>
      <c r="KIF97" s="311"/>
      <c r="KIG97" s="311"/>
      <c r="KIH97" s="311"/>
      <c r="KII97" s="311"/>
      <c r="KIJ97" s="311"/>
      <c r="KIK97" s="311"/>
      <c r="KIL97" s="311"/>
      <c r="KIM97" s="311"/>
      <c r="KIN97" s="311"/>
      <c r="KIO97" s="311"/>
      <c r="KIP97" s="311"/>
      <c r="KIQ97" s="311"/>
      <c r="KIR97" s="311"/>
      <c r="KIS97" s="311"/>
      <c r="KIT97" s="311"/>
      <c r="KIU97" s="311"/>
      <c r="KIV97" s="311"/>
      <c r="KIW97" s="311"/>
      <c r="KIX97" s="311"/>
      <c r="KIY97" s="311"/>
      <c r="KIZ97" s="311"/>
      <c r="KJA97" s="311"/>
      <c r="KJB97" s="311"/>
      <c r="KJC97" s="311"/>
      <c r="KJD97" s="311"/>
      <c r="KJE97" s="311"/>
      <c r="KJF97" s="311"/>
      <c r="KJG97" s="311"/>
      <c r="KJH97" s="311"/>
      <c r="KJI97" s="311"/>
      <c r="KJJ97" s="311"/>
      <c r="KJK97" s="311"/>
      <c r="KJL97" s="311"/>
      <c r="KJM97" s="311"/>
      <c r="KJN97" s="311"/>
      <c r="KJO97" s="311"/>
      <c r="KJP97" s="311"/>
      <c r="KJQ97" s="311"/>
      <c r="KJR97" s="311"/>
      <c r="KJS97" s="311"/>
      <c r="KJT97" s="311"/>
      <c r="KJU97" s="311"/>
      <c r="KJV97" s="311"/>
      <c r="KJW97" s="311"/>
      <c r="KJX97" s="311"/>
      <c r="KJY97" s="311"/>
      <c r="KJZ97" s="311"/>
      <c r="KKA97" s="311"/>
      <c r="KKB97" s="311"/>
      <c r="KKC97" s="311"/>
      <c r="KKD97" s="311"/>
      <c r="KKE97" s="311"/>
      <c r="KKF97" s="311"/>
      <c r="KKG97" s="311"/>
      <c r="KKH97" s="311"/>
      <c r="KKI97" s="311"/>
      <c r="KKJ97" s="311"/>
      <c r="KKK97" s="311"/>
      <c r="KKL97" s="311"/>
      <c r="KKM97" s="311"/>
      <c r="KKN97" s="311"/>
      <c r="KKO97" s="311"/>
      <c r="KKP97" s="311"/>
      <c r="KKQ97" s="311"/>
      <c r="KKR97" s="311"/>
      <c r="KKS97" s="311"/>
      <c r="KKT97" s="311"/>
      <c r="KKU97" s="311"/>
      <c r="KKV97" s="311"/>
      <c r="KKW97" s="311"/>
      <c r="KKX97" s="311"/>
      <c r="KKY97" s="311"/>
      <c r="KKZ97" s="311"/>
      <c r="KLA97" s="311"/>
      <c r="KLB97" s="311"/>
      <c r="KLC97" s="311"/>
      <c r="KLD97" s="311"/>
      <c r="KLE97" s="311"/>
      <c r="KLF97" s="311"/>
      <c r="KLG97" s="311"/>
      <c r="KLH97" s="311"/>
      <c r="KLI97" s="311"/>
      <c r="KLJ97" s="311"/>
      <c r="KLK97" s="311"/>
      <c r="KLL97" s="311"/>
      <c r="KLM97" s="311"/>
      <c r="KLN97" s="311"/>
      <c r="KLO97" s="311"/>
      <c r="KLP97" s="311"/>
      <c r="KLQ97" s="311"/>
      <c r="KLR97" s="311"/>
      <c r="KLS97" s="311"/>
      <c r="KLT97" s="311"/>
      <c r="KLU97" s="311"/>
      <c r="KLV97" s="311"/>
      <c r="KLW97" s="311"/>
      <c r="KLX97" s="311"/>
      <c r="KLY97" s="311"/>
      <c r="KLZ97" s="311"/>
      <c r="KMA97" s="311"/>
      <c r="KMB97" s="311"/>
      <c r="KMC97" s="311"/>
      <c r="KMD97" s="311"/>
      <c r="KME97" s="311"/>
      <c r="KMF97" s="311"/>
      <c r="KMG97" s="311"/>
      <c r="KMH97" s="311"/>
      <c r="KMI97" s="311"/>
      <c r="KMJ97" s="311"/>
      <c r="KMK97" s="311"/>
      <c r="KML97" s="311"/>
      <c r="KMM97" s="311"/>
      <c r="KMN97" s="311"/>
      <c r="KMO97" s="311"/>
      <c r="KMP97" s="311"/>
      <c r="KMQ97" s="311"/>
      <c r="KMR97" s="311"/>
      <c r="KMS97" s="311"/>
      <c r="KMT97" s="311"/>
      <c r="KMU97" s="311"/>
      <c r="KMV97" s="311"/>
      <c r="KMW97" s="311"/>
      <c r="KMX97" s="311"/>
      <c r="KMY97" s="311"/>
      <c r="KMZ97" s="311"/>
      <c r="KNA97" s="311"/>
      <c r="KNB97" s="311"/>
      <c r="KNC97" s="311"/>
      <c r="KND97" s="311"/>
      <c r="KNE97" s="311"/>
      <c r="KNF97" s="311"/>
      <c r="KNG97" s="311"/>
      <c r="KNH97" s="311"/>
      <c r="KNI97" s="311"/>
      <c r="KNJ97" s="311"/>
      <c r="KNK97" s="311"/>
      <c r="KNL97" s="311"/>
      <c r="KNM97" s="311"/>
      <c r="KNN97" s="311"/>
      <c r="KNO97" s="311"/>
      <c r="KNP97" s="311"/>
      <c r="KNQ97" s="311"/>
      <c r="KNR97" s="311"/>
      <c r="KNS97" s="311"/>
      <c r="KNT97" s="311"/>
      <c r="KNU97" s="311"/>
      <c r="KNV97" s="311"/>
      <c r="KNW97" s="311"/>
      <c r="KNX97" s="311"/>
      <c r="KNY97" s="311"/>
      <c r="KNZ97" s="311"/>
      <c r="KOA97" s="311"/>
      <c r="KOB97" s="311"/>
      <c r="KOC97" s="311"/>
      <c r="KOD97" s="311"/>
      <c r="KOE97" s="311"/>
      <c r="KOF97" s="311"/>
      <c r="KOG97" s="311"/>
      <c r="KOH97" s="311"/>
      <c r="KOI97" s="311"/>
      <c r="KOJ97" s="311"/>
      <c r="KOK97" s="311"/>
      <c r="KOL97" s="311"/>
      <c r="KOM97" s="311"/>
      <c r="KON97" s="311"/>
      <c r="KOO97" s="311"/>
      <c r="KOP97" s="311"/>
      <c r="KOQ97" s="311"/>
      <c r="KOR97" s="311"/>
      <c r="KOS97" s="311"/>
      <c r="KOT97" s="311"/>
      <c r="KOU97" s="311"/>
      <c r="KOV97" s="311"/>
      <c r="KOW97" s="311"/>
      <c r="KOX97" s="311"/>
      <c r="KOY97" s="311"/>
      <c r="KOZ97" s="311"/>
      <c r="KPA97" s="311"/>
      <c r="KPB97" s="311"/>
      <c r="KPC97" s="311"/>
      <c r="KPD97" s="311"/>
      <c r="KPE97" s="311"/>
      <c r="KPF97" s="311"/>
      <c r="KPG97" s="311"/>
      <c r="KPH97" s="311"/>
      <c r="KPI97" s="311"/>
      <c r="KPJ97" s="311"/>
      <c r="KPK97" s="311"/>
      <c r="KPL97" s="311"/>
      <c r="KPM97" s="311"/>
      <c r="KPN97" s="311"/>
      <c r="KPO97" s="311"/>
      <c r="KPP97" s="311"/>
      <c r="KPQ97" s="311"/>
      <c r="KPR97" s="311"/>
      <c r="KPS97" s="311"/>
      <c r="KPT97" s="311"/>
      <c r="KPU97" s="311"/>
      <c r="KPV97" s="311"/>
      <c r="KPW97" s="311"/>
      <c r="KPX97" s="311"/>
      <c r="KPY97" s="311"/>
      <c r="KPZ97" s="311"/>
      <c r="KQA97" s="311"/>
      <c r="KQB97" s="311"/>
      <c r="KQC97" s="311"/>
      <c r="KQD97" s="311"/>
      <c r="KQE97" s="311"/>
      <c r="KQF97" s="311"/>
      <c r="KQG97" s="311"/>
      <c r="KQH97" s="311"/>
      <c r="KQI97" s="311"/>
      <c r="KQJ97" s="311"/>
      <c r="KQK97" s="311"/>
      <c r="KQL97" s="311"/>
      <c r="KQM97" s="311"/>
      <c r="KQN97" s="311"/>
      <c r="KQO97" s="311"/>
      <c r="KQP97" s="311"/>
      <c r="KQQ97" s="311"/>
      <c r="KQR97" s="311"/>
      <c r="KQS97" s="311"/>
      <c r="KQT97" s="311"/>
      <c r="KQU97" s="311"/>
      <c r="KQV97" s="311"/>
      <c r="KQW97" s="311"/>
      <c r="KQX97" s="311"/>
      <c r="KQY97" s="311"/>
      <c r="KQZ97" s="311"/>
      <c r="KRA97" s="311"/>
      <c r="KRB97" s="311"/>
      <c r="KRC97" s="311"/>
      <c r="KRD97" s="311"/>
      <c r="KRE97" s="311"/>
      <c r="KRF97" s="311"/>
      <c r="KRG97" s="311"/>
      <c r="KRH97" s="311"/>
      <c r="KRI97" s="311"/>
      <c r="KRJ97" s="311"/>
      <c r="KRK97" s="311"/>
      <c r="KRL97" s="311"/>
      <c r="KRM97" s="311"/>
      <c r="KRN97" s="311"/>
      <c r="KRO97" s="311"/>
      <c r="KRP97" s="311"/>
      <c r="KRQ97" s="311"/>
      <c r="KRR97" s="311"/>
      <c r="KRS97" s="311"/>
      <c r="KRT97" s="311"/>
      <c r="KRU97" s="311"/>
      <c r="KRV97" s="311"/>
      <c r="KRW97" s="311"/>
      <c r="KRX97" s="311"/>
      <c r="KRY97" s="311"/>
      <c r="KRZ97" s="311"/>
      <c r="KSA97" s="311"/>
      <c r="KSB97" s="311"/>
      <c r="KSC97" s="311"/>
      <c r="KSD97" s="311"/>
      <c r="KSE97" s="311"/>
      <c r="KSF97" s="311"/>
      <c r="KSG97" s="311"/>
      <c r="KSH97" s="311"/>
      <c r="KSI97" s="311"/>
      <c r="KSJ97" s="311"/>
      <c r="KSK97" s="311"/>
      <c r="KSL97" s="311"/>
      <c r="KSM97" s="311"/>
      <c r="KSN97" s="311"/>
      <c r="KSO97" s="311"/>
      <c r="KSP97" s="311"/>
      <c r="KSQ97" s="311"/>
      <c r="KSR97" s="311"/>
      <c r="KSS97" s="311"/>
      <c r="KST97" s="311"/>
      <c r="KSU97" s="311"/>
      <c r="KSV97" s="311"/>
      <c r="KSW97" s="311"/>
      <c r="KSX97" s="311"/>
      <c r="KSY97" s="311"/>
      <c r="KSZ97" s="311"/>
      <c r="KTA97" s="311"/>
      <c r="KTB97" s="311"/>
      <c r="KTC97" s="311"/>
      <c r="KTD97" s="311"/>
      <c r="KTE97" s="311"/>
      <c r="KTF97" s="311"/>
      <c r="KTG97" s="311"/>
      <c r="KTH97" s="311"/>
      <c r="KTI97" s="311"/>
      <c r="KTJ97" s="311"/>
      <c r="KTK97" s="311"/>
      <c r="KTL97" s="311"/>
      <c r="KTM97" s="311"/>
      <c r="KTN97" s="311"/>
      <c r="KTO97" s="311"/>
      <c r="KTP97" s="311"/>
      <c r="KTQ97" s="311"/>
      <c r="KTR97" s="311"/>
      <c r="KTS97" s="311"/>
      <c r="KTT97" s="311"/>
      <c r="KTU97" s="311"/>
      <c r="KTV97" s="311"/>
      <c r="KTW97" s="311"/>
      <c r="KTX97" s="311"/>
      <c r="KTY97" s="311"/>
      <c r="KTZ97" s="311"/>
      <c r="KUA97" s="311"/>
      <c r="KUB97" s="311"/>
      <c r="KUC97" s="311"/>
      <c r="KUD97" s="311"/>
      <c r="KUE97" s="311"/>
      <c r="KUF97" s="311"/>
      <c r="KUG97" s="311"/>
      <c r="KUH97" s="311"/>
      <c r="KUI97" s="311"/>
      <c r="KUJ97" s="311"/>
      <c r="KUK97" s="311"/>
      <c r="KUL97" s="311"/>
      <c r="KUM97" s="311"/>
      <c r="KUN97" s="311"/>
      <c r="KUO97" s="311"/>
      <c r="KUP97" s="311"/>
      <c r="KUQ97" s="311"/>
      <c r="KUR97" s="311"/>
      <c r="KUS97" s="311"/>
      <c r="KUT97" s="311"/>
      <c r="KUU97" s="311"/>
      <c r="KUV97" s="311"/>
      <c r="KUW97" s="311"/>
      <c r="KUX97" s="311"/>
      <c r="KUY97" s="311"/>
      <c r="KUZ97" s="311"/>
      <c r="KVA97" s="311"/>
      <c r="KVB97" s="311"/>
      <c r="KVC97" s="311"/>
      <c r="KVD97" s="311"/>
      <c r="KVE97" s="311"/>
      <c r="KVF97" s="311"/>
      <c r="KVG97" s="311"/>
      <c r="KVH97" s="311"/>
      <c r="KVI97" s="311"/>
      <c r="KVJ97" s="311"/>
      <c r="KVK97" s="311"/>
      <c r="KVL97" s="311"/>
      <c r="KVM97" s="311"/>
      <c r="KVN97" s="311"/>
      <c r="KVO97" s="311"/>
      <c r="KVP97" s="311"/>
      <c r="KVQ97" s="311"/>
      <c r="KVR97" s="311"/>
      <c r="KVS97" s="311"/>
      <c r="KVT97" s="311"/>
      <c r="KVU97" s="311"/>
      <c r="KVV97" s="311"/>
      <c r="KVW97" s="311"/>
      <c r="KVX97" s="311"/>
      <c r="KVY97" s="311"/>
      <c r="KVZ97" s="311"/>
      <c r="KWA97" s="311"/>
      <c r="KWB97" s="311"/>
      <c r="KWC97" s="311"/>
      <c r="KWD97" s="311"/>
      <c r="KWE97" s="311"/>
      <c r="KWF97" s="311"/>
      <c r="KWG97" s="311"/>
      <c r="KWH97" s="311"/>
      <c r="KWI97" s="311"/>
      <c r="KWJ97" s="311"/>
      <c r="KWK97" s="311"/>
      <c r="KWL97" s="311"/>
      <c r="KWM97" s="311"/>
      <c r="KWN97" s="311"/>
      <c r="KWO97" s="311"/>
      <c r="KWP97" s="311"/>
      <c r="KWQ97" s="311"/>
      <c r="KWR97" s="311"/>
      <c r="KWS97" s="311"/>
      <c r="KWT97" s="311"/>
      <c r="KWU97" s="311"/>
      <c r="KWV97" s="311"/>
      <c r="KWW97" s="311"/>
      <c r="KWX97" s="311"/>
      <c r="KWY97" s="311"/>
      <c r="KWZ97" s="311"/>
      <c r="KXA97" s="311"/>
      <c r="KXB97" s="311"/>
      <c r="KXC97" s="311"/>
      <c r="KXD97" s="311"/>
      <c r="KXE97" s="311"/>
      <c r="KXF97" s="311"/>
      <c r="KXG97" s="311"/>
      <c r="KXH97" s="311"/>
      <c r="KXI97" s="311"/>
      <c r="KXJ97" s="311"/>
      <c r="KXK97" s="311"/>
      <c r="KXL97" s="311"/>
      <c r="KXM97" s="311"/>
      <c r="KXN97" s="311"/>
      <c r="KXO97" s="311"/>
      <c r="KXP97" s="311"/>
      <c r="KXQ97" s="311"/>
      <c r="KXR97" s="311"/>
      <c r="KXS97" s="311"/>
      <c r="KXT97" s="311"/>
      <c r="KXU97" s="311"/>
      <c r="KXV97" s="311"/>
      <c r="KXW97" s="311"/>
      <c r="KXX97" s="311"/>
      <c r="KXY97" s="311"/>
      <c r="KXZ97" s="311"/>
      <c r="KYA97" s="311"/>
      <c r="KYB97" s="311"/>
      <c r="KYC97" s="311"/>
      <c r="KYD97" s="311"/>
      <c r="KYE97" s="311"/>
      <c r="KYF97" s="311"/>
      <c r="KYG97" s="311"/>
      <c r="KYH97" s="311"/>
      <c r="KYI97" s="311"/>
      <c r="KYJ97" s="311"/>
      <c r="KYK97" s="311"/>
      <c r="KYL97" s="311"/>
      <c r="KYM97" s="311"/>
      <c r="KYN97" s="311"/>
      <c r="KYO97" s="311"/>
      <c r="KYP97" s="311"/>
      <c r="KYQ97" s="311"/>
      <c r="KYR97" s="311"/>
      <c r="KYS97" s="311"/>
      <c r="KYT97" s="311"/>
      <c r="KYU97" s="311"/>
      <c r="KYV97" s="311"/>
      <c r="KYW97" s="311"/>
      <c r="KYX97" s="311"/>
      <c r="KYY97" s="311"/>
      <c r="KYZ97" s="311"/>
      <c r="KZA97" s="311"/>
      <c r="KZB97" s="311"/>
      <c r="KZC97" s="311"/>
      <c r="KZD97" s="311"/>
      <c r="KZE97" s="311"/>
      <c r="KZF97" s="311"/>
      <c r="KZG97" s="311"/>
      <c r="KZH97" s="311"/>
      <c r="KZI97" s="311"/>
      <c r="KZJ97" s="311"/>
      <c r="KZK97" s="311"/>
      <c r="KZL97" s="311"/>
      <c r="KZM97" s="311"/>
      <c r="KZN97" s="311"/>
      <c r="KZO97" s="311"/>
      <c r="KZP97" s="311"/>
      <c r="KZQ97" s="311"/>
      <c r="KZR97" s="311"/>
      <c r="KZS97" s="311"/>
      <c r="KZT97" s="311"/>
      <c r="KZU97" s="311"/>
      <c r="KZV97" s="311"/>
      <c r="KZW97" s="311"/>
      <c r="KZX97" s="311"/>
      <c r="KZY97" s="311"/>
      <c r="KZZ97" s="311"/>
      <c r="LAA97" s="311"/>
      <c r="LAB97" s="311"/>
      <c r="LAC97" s="311"/>
      <c r="LAD97" s="311"/>
      <c r="LAE97" s="311"/>
      <c r="LAF97" s="311"/>
      <c r="LAG97" s="311"/>
      <c r="LAH97" s="311"/>
      <c r="LAI97" s="311"/>
      <c r="LAJ97" s="311"/>
      <c r="LAK97" s="311"/>
      <c r="LAL97" s="311"/>
      <c r="LAM97" s="311"/>
      <c r="LAN97" s="311"/>
      <c r="LAO97" s="311"/>
      <c r="LAP97" s="311"/>
      <c r="LAQ97" s="311"/>
      <c r="LAR97" s="311"/>
      <c r="LAS97" s="311"/>
      <c r="LAT97" s="311"/>
      <c r="LAU97" s="311"/>
      <c r="LAV97" s="311"/>
      <c r="LAW97" s="311"/>
      <c r="LAX97" s="311"/>
      <c r="LAY97" s="311"/>
      <c r="LAZ97" s="311"/>
      <c r="LBA97" s="311"/>
      <c r="LBB97" s="311"/>
      <c r="LBC97" s="311"/>
      <c r="LBD97" s="311"/>
      <c r="LBE97" s="311"/>
      <c r="LBF97" s="311"/>
      <c r="LBG97" s="311"/>
      <c r="LBH97" s="311"/>
      <c r="LBI97" s="311"/>
      <c r="LBJ97" s="311"/>
      <c r="LBK97" s="311"/>
      <c r="LBL97" s="311"/>
      <c r="LBM97" s="311"/>
      <c r="LBN97" s="311"/>
      <c r="LBO97" s="311"/>
      <c r="LBP97" s="311"/>
      <c r="LBQ97" s="311"/>
      <c r="LBR97" s="311"/>
      <c r="LBS97" s="311"/>
      <c r="LBT97" s="311"/>
      <c r="LBU97" s="311"/>
      <c r="LBV97" s="311"/>
      <c r="LBW97" s="311"/>
      <c r="LBX97" s="311"/>
      <c r="LBY97" s="311"/>
      <c r="LBZ97" s="311"/>
      <c r="LCA97" s="311"/>
      <c r="LCB97" s="311"/>
      <c r="LCC97" s="311"/>
      <c r="LCD97" s="311"/>
      <c r="LCE97" s="311"/>
      <c r="LCF97" s="311"/>
      <c r="LCG97" s="311"/>
      <c r="LCH97" s="311"/>
      <c r="LCI97" s="311"/>
      <c r="LCJ97" s="311"/>
      <c r="LCK97" s="311"/>
      <c r="LCL97" s="311"/>
      <c r="LCM97" s="311"/>
      <c r="LCN97" s="311"/>
      <c r="LCO97" s="311"/>
      <c r="LCP97" s="311"/>
      <c r="LCQ97" s="311"/>
      <c r="LCR97" s="311"/>
      <c r="LCS97" s="311"/>
      <c r="LCT97" s="311"/>
      <c r="LCU97" s="311"/>
      <c r="LCV97" s="311"/>
      <c r="LCW97" s="311"/>
      <c r="LCX97" s="311"/>
      <c r="LCY97" s="311"/>
      <c r="LCZ97" s="311"/>
      <c r="LDA97" s="311"/>
      <c r="LDB97" s="311"/>
      <c r="LDC97" s="311"/>
      <c r="LDD97" s="311"/>
      <c r="LDE97" s="311"/>
      <c r="LDF97" s="311"/>
      <c r="LDG97" s="311"/>
      <c r="LDH97" s="311"/>
      <c r="LDI97" s="311"/>
      <c r="LDJ97" s="311"/>
      <c r="LDK97" s="311"/>
      <c r="LDL97" s="311"/>
      <c r="LDM97" s="311"/>
      <c r="LDN97" s="311"/>
      <c r="LDO97" s="311"/>
      <c r="LDP97" s="311"/>
      <c r="LDQ97" s="311"/>
      <c r="LDR97" s="311"/>
      <c r="LDS97" s="311"/>
      <c r="LDT97" s="311"/>
      <c r="LDU97" s="311"/>
      <c r="LDV97" s="311"/>
      <c r="LDW97" s="311"/>
      <c r="LDX97" s="311"/>
      <c r="LDY97" s="311"/>
      <c r="LDZ97" s="311"/>
      <c r="LEA97" s="311"/>
      <c r="LEB97" s="311"/>
      <c r="LEC97" s="311"/>
      <c r="LED97" s="311"/>
      <c r="LEE97" s="311"/>
      <c r="LEF97" s="311"/>
      <c r="LEG97" s="311"/>
      <c r="LEH97" s="311"/>
      <c r="LEI97" s="311"/>
      <c r="LEJ97" s="311"/>
      <c r="LEK97" s="311"/>
      <c r="LEL97" s="311"/>
      <c r="LEM97" s="311"/>
      <c r="LEN97" s="311"/>
      <c r="LEO97" s="311"/>
      <c r="LEP97" s="311"/>
      <c r="LEQ97" s="311"/>
      <c r="LER97" s="311"/>
      <c r="LES97" s="311"/>
      <c r="LET97" s="311"/>
      <c r="LEU97" s="311"/>
      <c r="LEV97" s="311"/>
      <c r="LEW97" s="311"/>
      <c r="LEX97" s="311"/>
      <c r="LEY97" s="311"/>
      <c r="LEZ97" s="311"/>
      <c r="LFA97" s="311"/>
      <c r="LFB97" s="311"/>
      <c r="LFC97" s="311"/>
      <c r="LFD97" s="311"/>
      <c r="LFE97" s="311"/>
      <c r="LFF97" s="311"/>
      <c r="LFG97" s="311"/>
      <c r="LFH97" s="311"/>
      <c r="LFI97" s="311"/>
      <c r="LFJ97" s="311"/>
      <c r="LFK97" s="311"/>
      <c r="LFL97" s="311"/>
      <c r="LFM97" s="311"/>
      <c r="LFN97" s="311"/>
      <c r="LFO97" s="311"/>
      <c r="LFP97" s="311"/>
      <c r="LFQ97" s="311"/>
      <c r="LFR97" s="311"/>
      <c r="LFS97" s="311"/>
      <c r="LFT97" s="311"/>
      <c r="LFU97" s="311"/>
      <c r="LFV97" s="311"/>
      <c r="LFW97" s="311"/>
      <c r="LFX97" s="311"/>
      <c r="LFY97" s="311"/>
      <c r="LFZ97" s="311"/>
      <c r="LGA97" s="311"/>
      <c r="LGB97" s="311"/>
      <c r="LGC97" s="311"/>
      <c r="LGD97" s="311"/>
      <c r="LGE97" s="311"/>
      <c r="LGF97" s="311"/>
      <c r="LGG97" s="311"/>
      <c r="LGH97" s="311"/>
      <c r="LGI97" s="311"/>
      <c r="LGJ97" s="311"/>
      <c r="LGK97" s="311"/>
      <c r="LGL97" s="311"/>
      <c r="LGM97" s="311"/>
      <c r="LGN97" s="311"/>
      <c r="LGO97" s="311"/>
      <c r="LGP97" s="311"/>
      <c r="LGQ97" s="311"/>
      <c r="LGR97" s="311"/>
      <c r="LGS97" s="311"/>
      <c r="LGT97" s="311"/>
      <c r="LGU97" s="311"/>
      <c r="LGV97" s="311"/>
      <c r="LGW97" s="311"/>
      <c r="LGX97" s="311"/>
      <c r="LGY97" s="311"/>
      <c r="LGZ97" s="311"/>
      <c r="LHA97" s="311"/>
      <c r="LHB97" s="311"/>
      <c r="LHC97" s="311"/>
      <c r="LHD97" s="311"/>
      <c r="LHE97" s="311"/>
      <c r="LHF97" s="311"/>
      <c r="LHG97" s="311"/>
      <c r="LHH97" s="311"/>
      <c r="LHI97" s="311"/>
      <c r="LHJ97" s="311"/>
      <c r="LHK97" s="311"/>
      <c r="LHL97" s="311"/>
      <c r="LHM97" s="311"/>
      <c r="LHN97" s="311"/>
      <c r="LHO97" s="311"/>
      <c r="LHP97" s="311"/>
      <c r="LHQ97" s="311"/>
      <c r="LHR97" s="311"/>
      <c r="LHS97" s="311"/>
      <c r="LHT97" s="311"/>
      <c r="LHU97" s="311"/>
      <c r="LHV97" s="311"/>
      <c r="LHW97" s="311"/>
      <c r="LHX97" s="311"/>
      <c r="LHY97" s="311"/>
      <c r="LHZ97" s="311"/>
      <c r="LIA97" s="311"/>
      <c r="LIB97" s="311"/>
      <c r="LIC97" s="311"/>
      <c r="LID97" s="311"/>
      <c r="LIE97" s="311"/>
      <c r="LIF97" s="311"/>
      <c r="LIG97" s="311"/>
      <c r="LIH97" s="311"/>
      <c r="LII97" s="311"/>
      <c r="LIJ97" s="311"/>
      <c r="LIK97" s="311"/>
      <c r="LIL97" s="311"/>
      <c r="LIM97" s="311"/>
      <c r="LIN97" s="311"/>
      <c r="LIO97" s="311"/>
      <c r="LIP97" s="311"/>
      <c r="LIQ97" s="311"/>
      <c r="LIR97" s="311"/>
      <c r="LIS97" s="311"/>
      <c r="LIT97" s="311"/>
      <c r="LIU97" s="311"/>
      <c r="LIV97" s="311"/>
      <c r="LIW97" s="311"/>
      <c r="LIX97" s="311"/>
      <c r="LIY97" s="311"/>
      <c r="LIZ97" s="311"/>
      <c r="LJA97" s="311"/>
      <c r="LJB97" s="311"/>
      <c r="LJC97" s="311"/>
      <c r="LJD97" s="311"/>
      <c r="LJE97" s="311"/>
      <c r="LJF97" s="311"/>
      <c r="LJG97" s="311"/>
      <c r="LJH97" s="311"/>
      <c r="LJI97" s="311"/>
      <c r="LJJ97" s="311"/>
      <c r="LJK97" s="311"/>
      <c r="LJL97" s="311"/>
      <c r="LJM97" s="311"/>
      <c r="LJN97" s="311"/>
      <c r="LJO97" s="311"/>
      <c r="LJP97" s="311"/>
      <c r="LJQ97" s="311"/>
      <c r="LJR97" s="311"/>
      <c r="LJS97" s="311"/>
      <c r="LJT97" s="311"/>
      <c r="LJU97" s="311"/>
      <c r="LJV97" s="311"/>
      <c r="LJW97" s="311"/>
      <c r="LJX97" s="311"/>
      <c r="LJY97" s="311"/>
      <c r="LJZ97" s="311"/>
      <c r="LKA97" s="311"/>
      <c r="LKB97" s="311"/>
      <c r="LKC97" s="311"/>
      <c r="LKD97" s="311"/>
      <c r="LKE97" s="311"/>
      <c r="LKF97" s="311"/>
      <c r="LKG97" s="311"/>
      <c r="LKH97" s="311"/>
      <c r="LKI97" s="311"/>
      <c r="LKJ97" s="311"/>
      <c r="LKK97" s="311"/>
      <c r="LKL97" s="311"/>
      <c r="LKM97" s="311"/>
      <c r="LKN97" s="311"/>
      <c r="LKO97" s="311"/>
      <c r="LKP97" s="311"/>
      <c r="LKQ97" s="311"/>
      <c r="LKR97" s="311"/>
      <c r="LKS97" s="311"/>
      <c r="LKT97" s="311"/>
      <c r="LKU97" s="311"/>
      <c r="LKV97" s="311"/>
      <c r="LKW97" s="311"/>
      <c r="LKX97" s="311"/>
      <c r="LKY97" s="311"/>
      <c r="LKZ97" s="311"/>
      <c r="LLA97" s="311"/>
      <c r="LLB97" s="311"/>
      <c r="LLC97" s="311"/>
      <c r="LLD97" s="311"/>
      <c r="LLE97" s="311"/>
      <c r="LLF97" s="311"/>
      <c r="LLG97" s="311"/>
      <c r="LLH97" s="311"/>
      <c r="LLI97" s="311"/>
      <c r="LLJ97" s="311"/>
      <c r="LLK97" s="311"/>
      <c r="LLL97" s="311"/>
      <c r="LLM97" s="311"/>
      <c r="LLN97" s="311"/>
      <c r="LLO97" s="311"/>
      <c r="LLP97" s="311"/>
      <c r="LLQ97" s="311"/>
      <c r="LLR97" s="311"/>
      <c r="LLS97" s="311"/>
      <c r="LLT97" s="311"/>
      <c r="LLU97" s="311"/>
      <c r="LLV97" s="311"/>
      <c r="LLW97" s="311"/>
      <c r="LLX97" s="311"/>
      <c r="LLY97" s="311"/>
      <c r="LLZ97" s="311"/>
      <c r="LMA97" s="311"/>
      <c r="LMB97" s="311"/>
      <c r="LMC97" s="311"/>
      <c r="LMD97" s="311"/>
      <c r="LME97" s="311"/>
      <c r="LMF97" s="311"/>
      <c r="LMG97" s="311"/>
      <c r="LMH97" s="311"/>
      <c r="LMI97" s="311"/>
      <c r="LMJ97" s="311"/>
      <c r="LMK97" s="311"/>
      <c r="LML97" s="311"/>
      <c r="LMM97" s="311"/>
      <c r="LMN97" s="311"/>
      <c r="LMO97" s="311"/>
      <c r="LMP97" s="311"/>
      <c r="LMQ97" s="311"/>
      <c r="LMR97" s="311"/>
      <c r="LMS97" s="311"/>
      <c r="LMT97" s="311"/>
      <c r="LMU97" s="311"/>
      <c r="LMV97" s="311"/>
      <c r="LMW97" s="311"/>
      <c r="LMX97" s="311"/>
      <c r="LMY97" s="311"/>
      <c r="LMZ97" s="311"/>
      <c r="LNA97" s="311"/>
      <c r="LNB97" s="311"/>
      <c r="LNC97" s="311"/>
      <c r="LND97" s="311"/>
      <c r="LNE97" s="311"/>
      <c r="LNF97" s="311"/>
      <c r="LNG97" s="311"/>
      <c r="LNH97" s="311"/>
      <c r="LNI97" s="311"/>
      <c r="LNJ97" s="311"/>
      <c r="LNK97" s="311"/>
      <c r="LNL97" s="311"/>
      <c r="LNM97" s="311"/>
      <c r="LNN97" s="311"/>
      <c r="LNO97" s="311"/>
      <c r="LNP97" s="311"/>
      <c r="LNQ97" s="311"/>
      <c r="LNR97" s="311"/>
      <c r="LNS97" s="311"/>
      <c r="LNT97" s="311"/>
      <c r="LNU97" s="311"/>
      <c r="LNV97" s="311"/>
      <c r="LNW97" s="311"/>
      <c r="LNX97" s="311"/>
      <c r="LNY97" s="311"/>
      <c r="LNZ97" s="311"/>
      <c r="LOA97" s="311"/>
      <c r="LOB97" s="311"/>
      <c r="LOC97" s="311"/>
      <c r="LOD97" s="311"/>
      <c r="LOE97" s="311"/>
      <c r="LOF97" s="311"/>
      <c r="LOG97" s="311"/>
      <c r="LOH97" s="311"/>
      <c r="LOI97" s="311"/>
      <c r="LOJ97" s="311"/>
      <c r="LOK97" s="311"/>
      <c r="LOL97" s="311"/>
      <c r="LOM97" s="311"/>
      <c r="LON97" s="311"/>
      <c r="LOO97" s="311"/>
      <c r="LOP97" s="311"/>
      <c r="LOQ97" s="311"/>
      <c r="LOR97" s="311"/>
      <c r="LOS97" s="311"/>
      <c r="LOT97" s="311"/>
      <c r="LOU97" s="311"/>
      <c r="LOV97" s="311"/>
      <c r="LOW97" s="311"/>
      <c r="LOX97" s="311"/>
      <c r="LOY97" s="311"/>
      <c r="LOZ97" s="311"/>
      <c r="LPA97" s="311"/>
      <c r="LPB97" s="311"/>
      <c r="LPC97" s="311"/>
      <c r="LPD97" s="311"/>
      <c r="LPE97" s="311"/>
      <c r="LPF97" s="311"/>
      <c r="LPG97" s="311"/>
      <c r="LPH97" s="311"/>
      <c r="LPI97" s="311"/>
      <c r="LPJ97" s="311"/>
      <c r="LPK97" s="311"/>
      <c r="LPL97" s="311"/>
      <c r="LPM97" s="311"/>
      <c r="LPN97" s="311"/>
      <c r="LPO97" s="311"/>
      <c r="LPP97" s="311"/>
      <c r="LPQ97" s="311"/>
      <c r="LPR97" s="311"/>
      <c r="LPS97" s="311"/>
      <c r="LPT97" s="311"/>
      <c r="LPU97" s="311"/>
      <c r="LPV97" s="311"/>
      <c r="LPW97" s="311"/>
      <c r="LPX97" s="311"/>
      <c r="LPY97" s="311"/>
      <c r="LPZ97" s="311"/>
      <c r="LQA97" s="311"/>
      <c r="LQB97" s="311"/>
      <c r="LQC97" s="311"/>
      <c r="LQD97" s="311"/>
      <c r="LQE97" s="311"/>
      <c r="LQF97" s="311"/>
      <c r="LQG97" s="311"/>
      <c r="LQH97" s="311"/>
      <c r="LQI97" s="311"/>
      <c r="LQJ97" s="311"/>
      <c r="LQK97" s="311"/>
      <c r="LQL97" s="311"/>
      <c r="LQM97" s="311"/>
      <c r="LQN97" s="311"/>
      <c r="LQO97" s="311"/>
      <c r="LQP97" s="311"/>
      <c r="LQQ97" s="311"/>
      <c r="LQR97" s="311"/>
      <c r="LQS97" s="311"/>
      <c r="LQT97" s="311"/>
      <c r="LQU97" s="311"/>
      <c r="LQV97" s="311"/>
      <c r="LQW97" s="311"/>
      <c r="LQX97" s="311"/>
      <c r="LQY97" s="311"/>
      <c r="LQZ97" s="311"/>
      <c r="LRA97" s="311"/>
      <c r="LRB97" s="311"/>
      <c r="LRC97" s="311"/>
      <c r="LRD97" s="311"/>
      <c r="LRE97" s="311"/>
      <c r="LRF97" s="311"/>
      <c r="LRG97" s="311"/>
      <c r="LRH97" s="311"/>
      <c r="LRI97" s="311"/>
      <c r="LRJ97" s="311"/>
      <c r="LRK97" s="311"/>
      <c r="LRL97" s="311"/>
      <c r="LRM97" s="311"/>
      <c r="LRN97" s="311"/>
      <c r="LRO97" s="311"/>
      <c r="LRP97" s="311"/>
      <c r="LRQ97" s="311"/>
      <c r="LRR97" s="311"/>
      <c r="LRS97" s="311"/>
      <c r="LRT97" s="311"/>
      <c r="LRU97" s="311"/>
      <c r="LRV97" s="311"/>
      <c r="LRW97" s="311"/>
      <c r="LRX97" s="311"/>
      <c r="LRY97" s="311"/>
      <c r="LRZ97" s="311"/>
      <c r="LSA97" s="311"/>
      <c r="LSB97" s="311"/>
      <c r="LSC97" s="311"/>
      <c r="LSD97" s="311"/>
      <c r="LSE97" s="311"/>
      <c r="LSF97" s="311"/>
      <c r="LSG97" s="311"/>
      <c r="LSH97" s="311"/>
      <c r="LSI97" s="311"/>
      <c r="LSJ97" s="311"/>
      <c r="LSK97" s="311"/>
      <c r="LSL97" s="311"/>
      <c r="LSM97" s="311"/>
      <c r="LSN97" s="311"/>
      <c r="LSO97" s="311"/>
      <c r="LSP97" s="311"/>
      <c r="LSQ97" s="311"/>
      <c r="LSR97" s="311"/>
      <c r="LSS97" s="311"/>
      <c r="LST97" s="311"/>
      <c r="LSU97" s="311"/>
      <c r="LSV97" s="311"/>
      <c r="LSW97" s="311"/>
      <c r="LSX97" s="311"/>
      <c r="LSY97" s="311"/>
      <c r="LSZ97" s="311"/>
      <c r="LTA97" s="311"/>
      <c r="LTB97" s="311"/>
      <c r="LTC97" s="311"/>
      <c r="LTD97" s="311"/>
      <c r="LTE97" s="311"/>
      <c r="LTF97" s="311"/>
      <c r="LTG97" s="311"/>
      <c r="LTH97" s="311"/>
      <c r="LTI97" s="311"/>
      <c r="LTJ97" s="311"/>
      <c r="LTK97" s="311"/>
      <c r="LTL97" s="311"/>
      <c r="LTM97" s="311"/>
      <c r="LTN97" s="311"/>
      <c r="LTO97" s="311"/>
      <c r="LTP97" s="311"/>
      <c r="LTQ97" s="311"/>
      <c r="LTR97" s="311"/>
      <c r="LTS97" s="311"/>
      <c r="LTT97" s="311"/>
      <c r="LTU97" s="311"/>
      <c r="LTV97" s="311"/>
      <c r="LTW97" s="311"/>
      <c r="LTX97" s="311"/>
      <c r="LTY97" s="311"/>
      <c r="LTZ97" s="311"/>
      <c r="LUA97" s="311"/>
      <c r="LUB97" s="311"/>
      <c r="LUC97" s="311"/>
      <c r="LUD97" s="311"/>
      <c r="LUE97" s="311"/>
      <c r="LUF97" s="311"/>
      <c r="LUG97" s="311"/>
      <c r="LUH97" s="311"/>
      <c r="LUI97" s="311"/>
      <c r="LUJ97" s="311"/>
      <c r="LUK97" s="311"/>
      <c r="LUL97" s="311"/>
      <c r="LUM97" s="311"/>
      <c r="LUN97" s="311"/>
      <c r="LUO97" s="311"/>
      <c r="LUP97" s="311"/>
      <c r="LUQ97" s="311"/>
      <c r="LUR97" s="311"/>
      <c r="LUS97" s="311"/>
      <c r="LUT97" s="311"/>
      <c r="LUU97" s="311"/>
      <c r="LUV97" s="311"/>
      <c r="LUW97" s="311"/>
      <c r="LUX97" s="311"/>
      <c r="LUY97" s="311"/>
      <c r="LUZ97" s="311"/>
      <c r="LVA97" s="311"/>
      <c r="LVB97" s="311"/>
      <c r="LVC97" s="311"/>
      <c r="LVD97" s="311"/>
      <c r="LVE97" s="311"/>
      <c r="LVF97" s="311"/>
      <c r="LVG97" s="311"/>
      <c r="LVH97" s="311"/>
      <c r="LVI97" s="311"/>
      <c r="LVJ97" s="311"/>
      <c r="LVK97" s="311"/>
      <c r="LVL97" s="311"/>
      <c r="LVM97" s="311"/>
      <c r="LVN97" s="311"/>
      <c r="LVO97" s="311"/>
      <c r="LVP97" s="311"/>
      <c r="LVQ97" s="311"/>
      <c r="LVR97" s="311"/>
      <c r="LVS97" s="311"/>
      <c r="LVT97" s="311"/>
      <c r="LVU97" s="311"/>
      <c r="LVV97" s="311"/>
      <c r="LVW97" s="311"/>
      <c r="LVX97" s="311"/>
      <c r="LVY97" s="311"/>
      <c r="LVZ97" s="311"/>
      <c r="LWA97" s="311"/>
      <c r="LWB97" s="311"/>
      <c r="LWC97" s="311"/>
      <c r="LWD97" s="311"/>
      <c r="LWE97" s="311"/>
      <c r="LWF97" s="311"/>
      <c r="LWG97" s="311"/>
      <c r="LWH97" s="311"/>
      <c r="LWI97" s="311"/>
      <c r="LWJ97" s="311"/>
      <c r="LWK97" s="311"/>
      <c r="LWL97" s="311"/>
      <c r="LWM97" s="311"/>
      <c r="LWN97" s="311"/>
      <c r="LWO97" s="311"/>
      <c r="LWP97" s="311"/>
      <c r="LWQ97" s="311"/>
      <c r="LWR97" s="311"/>
      <c r="LWS97" s="311"/>
      <c r="LWT97" s="311"/>
      <c r="LWU97" s="311"/>
      <c r="LWV97" s="311"/>
      <c r="LWW97" s="311"/>
      <c r="LWX97" s="311"/>
      <c r="LWY97" s="311"/>
      <c r="LWZ97" s="311"/>
      <c r="LXA97" s="311"/>
      <c r="LXB97" s="311"/>
      <c r="LXC97" s="311"/>
      <c r="LXD97" s="311"/>
      <c r="LXE97" s="311"/>
      <c r="LXF97" s="311"/>
      <c r="LXG97" s="311"/>
      <c r="LXH97" s="311"/>
      <c r="LXI97" s="311"/>
      <c r="LXJ97" s="311"/>
      <c r="LXK97" s="311"/>
      <c r="LXL97" s="311"/>
      <c r="LXM97" s="311"/>
      <c r="LXN97" s="311"/>
      <c r="LXO97" s="311"/>
      <c r="LXP97" s="311"/>
      <c r="LXQ97" s="311"/>
      <c r="LXR97" s="311"/>
      <c r="LXS97" s="311"/>
      <c r="LXT97" s="311"/>
      <c r="LXU97" s="311"/>
      <c r="LXV97" s="311"/>
      <c r="LXW97" s="311"/>
      <c r="LXX97" s="311"/>
      <c r="LXY97" s="311"/>
      <c r="LXZ97" s="311"/>
      <c r="LYA97" s="311"/>
      <c r="LYB97" s="311"/>
      <c r="LYC97" s="311"/>
      <c r="LYD97" s="311"/>
      <c r="LYE97" s="311"/>
      <c r="LYF97" s="311"/>
      <c r="LYG97" s="311"/>
      <c r="LYH97" s="311"/>
      <c r="LYI97" s="311"/>
      <c r="LYJ97" s="311"/>
      <c r="LYK97" s="311"/>
      <c r="LYL97" s="311"/>
      <c r="LYM97" s="311"/>
      <c r="LYN97" s="311"/>
      <c r="LYO97" s="311"/>
      <c r="LYP97" s="311"/>
      <c r="LYQ97" s="311"/>
      <c r="LYR97" s="311"/>
      <c r="LYS97" s="311"/>
      <c r="LYT97" s="311"/>
      <c r="LYU97" s="311"/>
      <c r="LYV97" s="311"/>
      <c r="LYW97" s="311"/>
      <c r="LYX97" s="311"/>
      <c r="LYY97" s="311"/>
      <c r="LYZ97" s="311"/>
      <c r="LZA97" s="311"/>
      <c r="LZB97" s="311"/>
      <c r="LZC97" s="311"/>
      <c r="LZD97" s="311"/>
      <c r="LZE97" s="311"/>
      <c r="LZF97" s="311"/>
      <c r="LZG97" s="311"/>
      <c r="LZH97" s="311"/>
      <c r="LZI97" s="311"/>
      <c r="LZJ97" s="311"/>
      <c r="LZK97" s="311"/>
      <c r="LZL97" s="311"/>
      <c r="LZM97" s="311"/>
      <c r="LZN97" s="311"/>
      <c r="LZO97" s="311"/>
      <c r="LZP97" s="311"/>
      <c r="LZQ97" s="311"/>
      <c r="LZR97" s="311"/>
      <c r="LZS97" s="311"/>
      <c r="LZT97" s="311"/>
      <c r="LZU97" s="311"/>
      <c r="LZV97" s="311"/>
      <c r="LZW97" s="311"/>
      <c r="LZX97" s="311"/>
      <c r="LZY97" s="311"/>
      <c r="LZZ97" s="311"/>
      <c r="MAA97" s="311"/>
      <c r="MAB97" s="311"/>
      <c r="MAC97" s="311"/>
      <c r="MAD97" s="311"/>
      <c r="MAE97" s="311"/>
      <c r="MAF97" s="311"/>
      <c r="MAG97" s="311"/>
      <c r="MAH97" s="311"/>
      <c r="MAI97" s="311"/>
      <c r="MAJ97" s="311"/>
      <c r="MAK97" s="311"/>
      <c r="MAL97" s="311"/>
      <c r="MAM97" s="311"/>
      <c r="MAN97" s="311"/>
      <c r="MAO97" s="311"/>
      <c r="MAP97" s="311"/>
      <c r="MAQ97" s="311"/>
      <c r="MAR97" s="311"/>
      <c r="MAS97" s="311"/>
      <c r="MAT97" s="311"/>
      <c r="MAU97" s="311"/>
      <c r="MAV97" s="311"/>
      <c r="MAW97" s="311"/>
      <c r="MAX97" s="311"/>
      <c r="MAY97" s="311"/>
      <c r="MAZ97" s="311"/>
      <c r="MBA97" s="311"/>
      <c r="MBB97" s="311"/>
      <c r="MBC97" s="311"/>
      <c r="MBD97" s="311"/>
      <c r="MBE97" s="311"/>
      <c r="MBF97" s="311"/>
      <c r="MBG97" s="311"/>
      <c r="MBH97" s="311"/>
      <c r="MBI97" s="311"/>
      <c r="MBJ97" s="311"/>
      <c r="MBK97" s="311"/>
      <c r="MBL97" s="311"/>
      <c r="MBM97" s="311"/>
      <c r="MBN97" s="311"/>
      <c r="MBO97" s="311"/>
      <c r="MBP97" s="311"/>
      <c r="MBQ97" s="311"/>
      <c r="MBR97" s="311"/>
      <c r="MBS97" s="311"/>
      <c r="MBT97" s="311"/>
      <c r="MBU97" s="311"/>
      <c r="MBV97" s="311"/>
      <c r="MBW97" s="311"/>
      <c r="MBX97" s="311"/>
      <c r="MBY97" s="311"/>
      <c r="MBZ97" s="311"/>
      <c r="MCA97" s="311"/>
      <c r="MCB97" s="311"/>
      <c r="MCC97" s="311"/>
      <c r="MCD97" s="311"/>
      <c r="MCE97" s="311"/>
      <c r="MCF97" s="311"/>
      <c r="MCG97" s="311"/>
      <c r="MCH97" s="311"/>
      <c r="MCI97" s="311"/>
      <c r="MCJ97" s="311"/>
      <c r="MCK97" s="311"/>
      <c r="MCL97" s="311"/>
      <c r="MCM97" s="311"/>
      <c r="MCN97" s="311"/>
      <c r="MCO97" s="311"/>
      <c r="MCP97" s="311"/>
      <c r="MCQ97" s="311"/>
      <c r="MCR97" s="311"/>
      <c r="MCS97" s="311"/>
      <c r="MCT97" s="311"/>
      <c r="MCU97" s="311"/>
      <c r="MCV97" s="311"/>
      <c r="MCW97" s="311"/>
      <c r="MCX97" s="311"/>
      <c r="MCY97" s="311"/>
      <c r="MCZ97" s="311"/>
      <c r="MDA97" s="311"/>
      <c r="MDB97" s="311"/>
      <c r="MDC97" s="311"/>
      <c r="MDD97" s="311"/>
      <c r="MDE97" s="311"/>
      <c r="MDF97" s="311"/>
      <c r="MDG97" s="311"/>
      <c r="MDH97" s="311"/>
      <c r="MDI97" s="311"/>
      <c r="MDJ97" s="311"/>
      <c r="MDK97" s="311"/>
      <c r="MDL97" s="311"/>
      <c r="MDM97" s="311"/>
      <c r="MDN97" s="311"/>
      <c r="MDO97" s="311"/>
      <c r="MDP97" s="311"/>
      <c r="MDQ97" s="311"/>
      <c r="MDR97" s="311"/>
      <c r="MDS97" s="311"/>
      <c r="MDT97" s="311"/>
      <c r="MDU97" s="311"/>
      <c r="MDV97" s="311"/>
      <c r="MDW97" s="311"/>
      <c r="MDX97" s="311"/>
      <c r="MDY97" s="311"/>
      <c r="MDZ97" s="311"/>
      <c r="MEA97" s="311"/>
      <c r="MEB97" s="311"/>
      <c r="MEC97" s="311"/>
      <c r="MED97" s="311"/>
      <c r="MEE97" s="311"/>
      <c r="MEF97" s="311"/>
      <c r="MEG97" s="311"/>
      <c r="MEH97" s="311"/>
      <c r="MEI97" s="311"/>
      <c r="MEJ97" s="311"/>
      <c r="MEK97" s="311"/>
      <c r="MEL97" s="311"/>
      <c r="MEM97" s="311"/>
      <c r="MEN97" s="311"/>
      <c r="MEO97" s="311"/>
      <c r="MEP97" s="311"/>
      <c r="MEQ97" s="311"/>
      <c r="MER97" s="311"/>
      <c r="MES97" s="311"/>
      <c r="MET97" s="311"/>
      <c r="MEU97" s="311"/>
      <c r="MEV97" s="311"/>
      <c r="MEW97" s="311"/>
      <c r="MEX97" s="311"/>
      <c r="MEY97" s="311"/>
      <c r="MEZ97" s="311"/>
      <c r="MFA97" s="311"/>
      <c r="MFB97" s="311"/>
      <c r="MFC97" s="311"/>
      <c r="MFD97" s="311"/>
      <c r="MFE97" s="311"/>
      <c r="MFF97" s="311"/>
      <c r="MFG97" s="311"/>
      <c r="MFH97" s="311"/>
      <c r="MFI97" s="311"/>
      <c r="MFJ97" s="311"/>
      <c r="MFK97" s="311"/>
      <c r="MFL97" s="311"/>
      <c r="MFM97" s="311"/>
      <c r="MFN97" s="311"/>
      <c r="MFO97" s="311"/>
      <c r="MFP97" s="311"/>
      <c r="MFQ97" s="311"/>
      <c r="MFR97" s="311"/>
      <c r="MFS97" s="311"/>
      <c r="MFT97" s="311"/>
      <c r="MFU97" s="311"/>
      <c r="MFV97" s="311"/>
      <c r="MFW97" s="311"/>
      <c r="MFX97" s="311"/>
      <c r="MFY97" s="311"/>
      <c r="MFZ97" s="311"/>
      <c r="MGA97" s="311"/>
      <c r="MGB97" s="311"/>
      <c r="MGC97" s="311"/>
      <c r="MGD97" s="311"/>
      <c r="MGE97" s="311"/>
      <c r="MGF97" s="311"/>
      <c r="MGG97" s="311"/>
      <c r="MGH97" s="311"/>
      <c r="MGI97" s="311"/>
      <c r="MGJ97" s="311"/>
      <c r="MGK97" s="311"/>
      <c r="MGL97" s="311"/>
      <c r="MGM97" s="311"/>
      <c r="MGN97" s="311"/>
      <c r="MGO97" s="311"/>
      <c r="MGP97" s="311"/>
      <c r="MGQ97" s="311"/>
      <c r="MGR97" s="311"/>
      <c r="MGS97" s="311"/>
      <c r="MGT97" s="311"/>
      <c r="MGU97" s="311"/>
      <c r="MGV97" s="311"/>
      <c r="MGW97" s="311"/>
      <c r="MGX97" s="311"/>
      <c r="MGY97" s="311"/>
      <c r="MGZ97" s="311"/>
      <c r="MHA97" s="311"/>
      <c r="MHB97" s="311"/>
      <c r="MHC97" s="311"/>
      <c r="MHD97" s="311"/>
      <c r="MHE97" s="311"/>
      <c r="MHF97" s="311"/>
      <c r="MHG97" s="311"/>
      <c r="MHH97" s="311"/>
      <c r="MHI97" s="311"/>
      <c r="MHJ97" s="311"/>
      <c r="MHK97" s="311"/>
      <c r="MHL97" s="311"/>
      <c r="MHM97" s="311"/>
      <c r="MHN97" s="311"/>
      <c r="MHO97" s="311"/>
      <c r="MHP97" s="311"/>
      <c r="MHQ97" s="311"/>
      <c r="MHR97" s="311"/>
      <c r="MHS97" s="311"/>
      <c r="MHT97" s="311"/>
      <c r="MHU97" s="311"/>
      <c r="MHV97" s="311"/>
      <c r="MHW97" s="311"/>
      <c r="MHX97" s="311"/>
      <c r="MHY97" s="311"/>
      <c r="MHZ97" s="311"/>
      <c r="MIA97" s="311"/>
      <c r="MIB97" s="311"/>
      <c r="MIC97" s="311"/>
      <c r="MID97" s="311"/>
      <c r="MIE97" s="311"/>
      <c r="MIF97" s="311"/>
      <c r="MIG97" s="311"/>
      <c r="MIH97" s="311"/>
      <c r="MII97" s="311"/>
      <c r="MIJ97" s="311"/>
      <c r="MIK97" s="311"/>
      <c r="MIL97" s="311"/>
      <c r="MIM97" s="311"/>
      <c r="MIN97" s="311"/>
      <c r="MIO97" s="311"/>
      <c r="MIP97" s="311"/>
      <c r="MIQ97" s="311"/>
      <c r="MIR97" s="311"/>
      <c r="MIS97" s="311"/>
      <c r="MIT97" s="311"/>
      <c r="MIU97" s="311"/>
      <c r="MIV97" s="311"/>
      <c r="MIW97" s="311"/>
      <c r="MIX97" s="311"/>
      <c r="MIY97" s="311"/>
      <c r="MIZ97" s="311"/>
      <c r="MJA97" s="311"/>
      <c r="MJB97" s="311"/>
      <c r="MJC97" s="311"/>
      <c r="MJD97" s="311"/>
      <c r="MJE97" s="311"/>
      <c r="MJF97" s="311"/>
      <c r="MJG97" s="311"/>
      <c r="MJH97" s="311"/>
      <c r="MJI97" s="311"/>
      <c r="MJJ97" s="311"/>
      <c r="MJK97" s="311"/>
      <c r="MJL97" s="311"/>
      <c r="MJM97" s="311"/>
      <c r="MJN97" s="311"/>
      <c r="MJO97" s="311"/>
      <c r="MJP97" s="311"/>
      <c r="MJQ97" s="311"/>
      <c r="MJR97" s="311"/>
      <c r="MJS97" s="311"/>
      <c r="MJT97" s="311"/>
      <c r="MJU97" s="311"/>
      <c r="MJV97" s="311"/>
      <c r="MJW97" s="311"/>
      <c r="MJX97" s="311"/>
      <c r="MJY97" s="311"/>
      <c r="MJZ97" s="311"/>
      <c r="MKA97" s="311"/>
      <c r="MKB97" s="311"/>
      <c r="MKC97" s="311"/>
      <c r="MKD97" s="311"/>
      <c r="MKE97" s="311"/>
      <c r="MKF97" s="311"/>
      <c r="MKG97" s="311"/>
      <c r="MKH97" s="311"/>
      <c r="MKI97" s="311"/>
      <c r="MKJ97" s="311"/>
      <c r="MKK97" s="311"/>
      <c r="MKL97" s="311"/>
      <c r="MKM97" s="311"/>
      <c r="MKN97" s="311"/>
      <c r="MKO97" s="311"/>
      <c r="MKP97" s="311"/>
      <c r="MKQ97" s="311"/>
      <c r="MKR97" s="311"/>
      <c r="MKS97" s="311"/>
      <c r="MKT97" s="311"/>
      <c r="MKU97" s="311"/>
      <c r="MKV97" s="311"/>
      <c r="MKW97" s="311"/>
      <c r="MKX97" s="311"/>
      <c r="MKY97" s="311"/>
      <c r="MKZ97" s="311"/>
      <c r="MLA97" s="311"/>
      <c r="MLB97" s="311"/>
      <c r="MLC97" s="311"/>
      <c r="MLD97" s="311"/>
      <c r="MLE97" s="311"/>
      <c r="MLF97" s="311"/>
      <c r="MLG97" s="311"/>
      <c r="MLH97" s="311"/>
      <c r="MLI97" s="311"/>
      <c r="MLJ97" s="311"/>
      <c r="MLK97" s="311"/>
      <c r="MLL97" s="311"/>
      <c r="MLM97" s="311"/>
      <c r="MLN97" s="311"/>
      <c r="MLO97" s="311"/>
      <c r="MLP97" s="311"/>
      <c r="MLQ97" s="311"/>
      <c r="MLR97" s="311"/>
      <c r="MLS97" s="311"/>
      <c r="MLT97" s="311"/>
      <c r="MLU97" s="311"/>
      <c r="MLV97" s="311"/>
      <c r="MLW97" s="311"/>
      <c r="MLX97" s="311"/>
      <c r="MLY97" s="311"/>
      <c r="MLZ97" s="311"/>
      <c r="MMA97" s="311"/>
      <c r="MMB97" s="311"/>
      <c r="MMC97" s="311"/>
      <c r="MMD97" s="311"/>
      <c r="MME97" s="311"/>
      <c r="MMF97" s="311"/>
      <c r="MMG97" s="311"/>
      <c r="MMH97" s="311"/>
      <c r="MMI97" s="311"/>
      <c r="MMJ97" s="311"/>
      <c r="MMK97" s="311"/>
      <c r="MML97" s="311"/>
      <c r="MMM97" s="311"/>
      <c r="MMN97" s="311"/>
      <c r="MMO97" s="311"/>
      <c r="MMP97" s="311"/>
      <c r="MMQ97" s="311"/>
      <c r="MMR97" s="311"/>
      <c r="MMS97" s="311"/>
      <c r="MMT97" s="311"/>
      <c r="MMU97" s="311"/>
      <c r="MMV97" s="311"/>
      <c r="MMW97" s="311"/>
      <c r="MMX97" s="311"/>
      <c r="MMY97" s="311"/>
      <c r="MMZ97" s="311"/>
      <c r="MNA97" s="311"/>
      <c r="MNB97" s="311"/>
      <c r="MNC97" s="311"/>
      <c r="MND97" s="311"/>
      <c r="MNE97" s="311"/>
      <c r="MNF97" s="311"/>
      <c r="MNG97" s="311"/>
      <c r="MNH97" s="311"/>
      <c r="MNI97" s="311"/>
      <c r="MNJ97" s="311"/>
      <c r="MNK97" s="311"/>
      <c r="MNL97" s="311"/>
      <c r="MNM97" s="311"/>
      <c r="MNN97" s="311"/>
      <c r="MNO97" s="311"/>
      <c r="MNP97" s="311"/>
      <c r="MNQ97" s="311"/>
      <c r="MNR97" s="311"/>
      <c r="MNS97" s="311"/>
      <c r="MNT97" s="311"/>
      <c r="MNU97" s="311"/>
      <c r="MNV97" s="311"/>
      <c r="MNW97" s="311"/>
      <c r="MNX97" s="311"/>
      <c r="MNY97" s="311"/>
      <c r="MNZ97" s="311"/>
      <c r="MOA97" s="311"/>
      <c r="MOB97" s="311"/>
      <c r="MOC97" s="311"/>
      <c r="MOD97" s="311"/>
      <c r="MOE97" s="311"/>
      <c r="MOF97" s="311"/>
      <c r="MOG97" s="311"/>
      <c r="MOH97" s="311"/>
      <c r="MOI97" s="311"/>
      <c r="MOJ97" s="311"/>
      <c r="MOK97" s="311"/>
      <c r="MOL97" s="311"/>
      <c r="MOM97" s="311"/>
      <c r="MON97" s="311"/>
      <c r="MOO97" s="311"/>
      <c r="MOP97" s="311"/>
      <c r="MOQ97" s="311"/>
      <c r="MOR97" s="311"/>
      <c r="MOS97" s="311"/>
      <c r="MOT97" s="311"/>
      <c r="MOU97" s="311"/>
      <c r="MOV97" s="311"/>
      <c r="MOW97" s="311"/>
      <c r="MOX97" s="311"/>
      <c r="MOY97" s="311"/>
      <c r="MOZ97" s="311"/>
      <c r="MPA97" s="311"/>
      <c r="MPB97" s="311"/>
      <c r="MPC97" s="311"/>
      <c r="MPD97" s="311"/>
      <c r="MPE97" s="311"/>
      <c r="MPF97" s="311"/>
      <c r="MPG97" s="311"/>
      <c r="MPH97" s="311"/>
      <c r="MPI97" s="311"/>
      <c r="MPJ97" s="311"/>
      <c r="MPK97" s="311"/>
      <c r="MPL97" s="311"/>
      <c r="MPM97" s="311"/>
      <c r="MPN97" s="311"/>
      <c r="MPO97" s="311"/>
      <c r="MPP97" s="311"/>
      <c r="MPQ97" s="311"/>
      <c r="MPR97" s="311"/>
      <c r="MPS97" s="311"/>
      <c r="MPT97" s="311"/>
      <c r="MPU97" s="311"/>
      <c r="MPV97" s="311"/>
      <c r="MPW97" s="311"/>
      <c r="MPX97" s="311"/>
      <c r="MPY97" s="311"/>
      <c r="MPZ97" s="311"/>
      <c r="MQA97" s="311"/>
      <c r="MQB97" s="311"/>
      <c r="MQC97" s="311"/>
      <c r="MQD97" s="311"/>
      <c r="MQE97" s="311"/>
      <c r="MQF97" s="311"/>
      <c r="MQG97" s="311"/>
      <c r="MQH97" s="311"/>
      <c r="MQI97" s="311"/>
      <c r="MQJ97" s="311"/>
      <c r="MQK97" s="311"/>
      <c r="MQL97" s="311"/>
      <c r="MQM97" s="311"/>
      <c r="MQN97" s="311"/>
      <c r="MQO97" s="311"/>
      <c r="MQP97" s="311"/>
      <c r="MQQ97" s="311"/>
      <c r="MQR97" s="311"/>
      <c r="MQS97" s="311"/>
      <c r="MQT97" s="311"/>
      <c r="MQU97" s="311"/>
      <c r="MQV97" s="311"/>
      <c r="MQW97" s="311"/>
      <c r="MQX97" s="311"/>
      <c r="MQY97" s="311"/>
      <c r="MQZ97" s="311"/>
      <c r="MRA97" s="311"/>
      <c r="MRB97" s="311"/>
      <c r="MRC97" s="311"/>
      <c r="MRD97" s="311"/>
      <c r="MRE97" s="311"/>
      <c r="MRF97" s="311"/>
      <c r="MRG97" s="311"/>
      <c r="MRH97" s="311"/>
      <c r="MRI97" s="311"/>
      <c r="MRJ97" s="311"/>
      <c r="MRK97" s="311"/>
      <c r="MRL97" s="311"/>
      <c r="MRM97" s="311"/>
      <c r="MRN97" s="311"/>
      <c r="MRO97" s="311"/>
      <c r="MRP97" s="311"/>
      <c r="MRQ97" s="311"/>
      <c r="MRR97" s="311"/>
      <c r="MRS97" s="311"/>
      <c r="MRT97" s="311"/>
      <c r="MRU97" s="311"/>
      <c r="MRV97" s="311"/>
      <c r="MRW97" s="311"/>
      <c r="MRX97" s="311"/>
      <c r="MRY97" s="311"/>
      <c r="MRZ97" s="311"/>
      <c r="MSA97" s="311"/>
      <c r="MSB97" s="311"/>
      <c r="MSC97" s="311"/>
      <c r="MSD97" s="311"/>
      <c r="MSE97" s="311"/>
      <c r="MSF97" s="311"/>
      <c r="MSG97" s="311"/>
      <c r="MSH97" s="311"/>
      <c r="MSI97" s="311"/>
      <c r="MSJ97" s="311"/>
      <c r="MSK97" s="311"/>
      <c r="MSL97" s="311"/>
      <c r="MSM97" s="311"/>
      <c r="MSN97" s="311"/>
      <c r="MSO97" s="311"/>
      <c r="MSP97" s="311"/>
      <c r="MSQ97" s="311"/>
      <c r="MSR97" s="311"/>
      <c r="MSS97" s="311"/>
      <c r="MST97" s="311"/>
      <c r="MSU97" s="311"/>
      <c r="MSV97" s="311"/>
      <c r="MSW97" s="311"/>
      <c r="MSX97" s="311"/>
      <c r="MSY97" s="311"/>
      <c r="MSZ97" s="311"/>
      <c r="MTA97" s="311"/>
      <c r="MTB97" s="311"/>
      <c r="MTC97" s="311"/>
      <c r="MTD97" s="311"/>
      <c r="MTE97" s="311"/>
      <c r="MTF97" s="311"/>
      <c r="MTG97" s="311"/>
      <c r="MTH97" s="311"/>
      <c r="MTI97" s="311"/>
      <c r="MTJ97" s="311"/>
      <c r="MTK97" s="311"/>
      <c r="MTL97" s="311"/>
      <c r="MTM97" s="311"/>
      <c r="MTN97" s="311"/>
      <c r="MTO97" s="311"/>
      <c r="MTP97" s="311"/>
      <c r="MTQ97" s="311"/>
      <c r="MTR97" s="311"/>
      <c r="MTS97" s="311"/>
      <c r="MTT97" s="311"/>
      <c r="MTU97" s="311"/>
      <c r="MTV97" s="311"/>
      <c r="MTW97" s="311"/>
      <c r="MTX97" s="311"/>
      <c r="MTY97" s="311"/>
      <c r="MTZ97" s="311"/>
      <c r="MUA97" s="311"/>
      <c r="MUB97" s="311"/>
      <c r="MUC97" s="311"/>
      <c r="MUD97" s="311"/>
      <c r="MUE97" s="311"/>
      <c r="MUF97" s="311"/>
      <c r="MUG97" s="311"/>
      <c r="MUH97" s="311"/>
      <c r="MUI97" s="311"/>
      <c r="MUJ97" s="311"/>
      <c r="MUK97" s="311"/>
      <c r="MUL97" s="311"/>
      <c r="MUM97" s="311"/>
      <c r="MUN97" s="311"/>
      <c r="MUO97" s="311"/>
      <c r="MUP97" s="311"/>
      <c r="MUQ97" s="311"/>
      <c r="MUR97" s="311"/>
      <c r="MUS97" s="311"/>
      <c r="MUT97" s="311"/>
      <c r="MUU97" s="311"/>
      <c r="MUV97" s="311"/>
      <c r="MUW97" s="311"/>
      <c r="MUX97" s="311"/>
      <c r="MUY97" s="311"/>
      <c r="MUZ97" s="311"/>
      <c r="MVA97" s="311"/>
      <c r="MVB97" s="311"/>
      <c r="MVC97" s="311"/>
      <c r="MVD97" s="311"/>
      <c r="MVE97" s="311"/>
      <c r="MVF97" s="311"/>
      <c r="MVG97" s="311"/>
      <c r="MVH97" s="311"/>
      <c r="MVI97" s="311"/>
      <c r="MVJ97" s="311"/>
      <c r="MVK97" s="311"/>
      <c r="MVL97" s="311"/>
      <c r="MVM97" s="311"/>
      <c r="MVN97" s="311"/>
      <c r="MVO97" s="311"/>
      <c r="MVP97" s="311"/>
      <c r="MVQ97" s="311"/>
      <c r="MVR97" s="311"/>
      <c r="MVS97" s="311"/>
      <c r="MVT97" s="311"/>
      <c r="MVU97" s="311"/>
      <c r="MVV97" s="311"/>
      <c r="MVW97" s="311"/>
      <c r="MVX97" s="311"/>
      <c r="MVY97" s="311"/>
      <c r="MVZ97" s="311"/>
      <c r="MWA97" s="311"/>
      <c r="MWB97" s="311"/>
      <c r="MWC97" s="311"/>
      <c r="MWD97" s="311"/>
      <c r="MWE97" s="311"/>
      <c r="MWF97" s="311"/>
      <c r="MWG97" s="311"/>
      <c r="MWH97" s="311"/>
      <c r="MWI97" s="311"/>
      <c r="MWJ97" s="311"/>
      <c r="MWK97" s="311"/>
      <c r="MWL97" s="311"/>
      <c r="MWM97" s="311"/>
      <c r="MWN97" s="311"/>
      <c r="MWO97" s="311"/>
      <c r="MWP97" s="311"/>
      <c r="MWQ97" s="311"/>
      <c r="MWR97" s="311"/>
      <c r="MWS97" s="311"/>
      <c r="MWT97" s="311"/>
      <c r="MWU97" s="311"/>
      <c r="MWV97" s="311"/>
      <c r="MWW97" s="311"/>
      <c r="MWX97" s="311"/>
      <c r="MWY97" s="311"/>
      <c r="MWZ97" s="311"/>
      <c r="MXA97" s="311"/>
      <c r="MXB97" s="311"/>
      <c r="MXC97" s="311"/>
      <c r="MXD97" s="311"/>
      <c r="MXE97" s="311"/>
      <c r="MXF97" s="311"/>
      <c r="MXG97" s="311"/>
      <c r="MXH97" s="311"/>
      <c r="MXI97" s="311"/>
      <c r="MXJ97" s="311"/>
      <c r="MXK97" s="311"/>
      <c r="MXL97" s="311"/>
      <c r="MXM97" s="311"/>
      <c r="MXN97" s="311"/>
      <c r="MXO97" s="311"/>
      <c r="MXP97" s="311"/>
      <c r="MXQ97" s="311"/>
      <c r="MXR97" s="311"/>
      <c r="MXS97" s="311"/>
      <c r="MXT97" s="311"/>
      <c r="MXU97" s="311"/>
      <c r="MXV97" s="311"/>
      <c r="MXW97" s="311"/>
      <c r="MXX97" s="311"/>
      <c r="MXY97" s="311"/>
      <c r="MXZ97" s="311"/>
      <c r="MYA97" s="311"/>
      <c r="MYB97" s="311"/>
      <c r="MYC97" s="311"/>
      <c r="MYD97" s="311"/>
      <c r="MYE97" s="311"/>
      <c r="MYF97" s="311"/>
      <c r="MYG97" s="311"/>
      <c r="MYH97" s="311"/>
      <c r="MYI97" s="311"/>
      <c r="MYJ97" s="311"/>
      <c r="MYK97" s="311"/>
      <c r="MYL97" s="311"/>
      <c r="MYM97" s="311"/>
      <c r="MYN97" s="311"/>
      <c r="MYO97" s="311"/>
      <c r="MYP97" s="311"/>
      <c r="MYQ97" s="311"/>
      <c r="MYR97" s="311"/>
      <c r="MYS97" s="311"/>
      <c r="MYT97" s="311"/>
      <c r="MYU97" s="311"/>
      <c r="MYV97" s="311"/>
      <c r="MYW97" s="311"/>
      <c r="MYX97" s="311"/>
      <c r="MYY97" s="311"/>
      <c r="MYZ97" s="311"/>
      <c r="MZA97" s="311"/>
      <c r="MZB97" s="311"/>
      <c r="MZC97" s="311"/>
      <c r="MZD97" s="311"/>
      <c r="MZE97" s="311"/>
      <c r="MZF97" s="311"/>
      <c r="MZG97" s="311"/>
      <c r="MZH97" s="311"/>
      <c r="MZI97" s="311"/>
      <c r="MZJ97" s="311"/>
      <c r="MZK97" s="311"/>
      <c r="MZL97" s="311"/>
      <c r="MZM97" s="311"/>
      <c r="MZN97" s="311"/>
      <c r="MZO97" s="311"/>
      <c r="MZP97" s="311"/>
      <c r="MZQ97" s="311"/>
      <c r="MZR97" s="311"/>
      <c r="MZS97" s="311"/>
      <c r="MZT97" s="311"/>
      <c r="MZU97" s="311"/>
      <c r="MZV97" s="311"/>
      <c r="MZW97" s="311"/>
      <c r="MZX97" s="311"/>
      <c r="MZY97" s="311"/>
      <c r="MZZ97" s="311"/>
      <c r="NAA97" s="311"/>
      <c r="NAB97" s="311"/>
      <c r="NAC97" s="311"/>
      <c r="NAD97" s="311"/>
      <c r="NAE97" s="311"/>
      <c r="NAF97" s="311"/>
      <c r="NAG97" s="311"/>
      <c r="NAH97" s="311"/>
      <c r="NAI97" s="311"/>
      <c r="NAJ97" s="311"/>
      <c r="NAK97" s="311"/>
      <c r="NAL97" s="311"/>
      <c r="NAM97" s="311"/>
      <c r="NAN97" s="311"/>
      <c r="NAO97" s="311"/>
      <c r="NAP97" s="311"/>
      <c r="NAQ97" s="311"/>
      <c r="NAR97" s="311"/>
      <c r="NAS97" s="311"/>
      <c r="NAT97" s="311"/>
      <c r="NAU97" s="311"/>
      <c r="NAV97" s="311"/>
      <c r="NAW97" s="311"/>
      <c r="NAX97" s="311"/>
      <c r="NAY97" s="311"/>
      <c r="NAZ97" s="311"/>
      <c r="NBA97" s="311"/>
      <c r="NBB97" s="311"/>
      <c r="NBC97" s="311"/>
      <c r="NBD97" s="311"/>
      <c r="NBE97" s="311"/>
      <c r="NBF97" s="311"/>
      <c r="NBG97" s="311"/>
      <c r="NBH97" s="311"/>
      <c r="NBI97" s="311"/>
      <c r="NBJ97" s="311"/>
      <c r="NBK97" s="311"/>
      <c r="NBL97" s="311"/>
      <c r="NBM97" s="311"/>
      <c r="NBN97" s="311"/>
      <c r="NBO97" s="311"/>
      <c r="NBP97" s="311"/>
      <c r="NBQ97" s="311"/>
      <c r="NBR97" s="311"/>
      <c r="NBS97" s="311"/>
      <c r="NBT97" s="311"/>
      <c r="NBU97" s="311"/>
      <c r="NBV97" s="311"/>
      <c r="NBW97" s="311"/>
      <c r="NBX97" s="311"/>
      <c r="NBY97" s="311"/>
      <c r="NBZ97" s="311"/>
      <c r="NCA97" s="311"/>
      <c r="NCB97" s="311"/>
      <c r="NCC97" s="311"/>
      <c r="NCD97" s="311"/>
      <c r="NCE97" s="311"/>
      <c r="NCF97" s="311"/>
      <c r="NCG97" s="311"/>
      <c r="NCH97" s="311"/>
      <c r="NCI97" s="311"/>
      <c r="NCJ97" s="311"/>
      <c r="NCK97" s="311"/>
      <c r="NCL97" s="311"/>
      <c r="NCM97" s="311"/>
      <c r="NCN97" s="311"/>
      <c r="NCO97" s="311"/>
      <c r="NCP97" s="311"/>
      <c r="NCQ97" s="311"/>
      <c r="NCR97" s="311"/>
      <c r="NCS97" s="311"/>
      <c r="NCT97" s="311"/>
      <c r="NCU97" s="311"/>
      <c r="NCV97" s="311"/>
      <c r="NCW97" s="311"/>
      <c r="NCX97" s="311"/>
      <c r="NCY97" s="311"/>
      <c r="NCZ97" s="311"/>
      <c r="NDA97" s="311"/>
      <c r="NDB97" s="311"/>
      <c r="NDC97" s="311"/>
      <c r="NDD97" s="311"/>
      <c r="NDE97" s="311"/>
      <c r="NDF97" s="311"/>
      <c r="NDG97" s="311"/>
      <c r="NDH97" s="311"/>
      <c r="NDI97" s="311"/>
      <c r="NDJ97" s="311"/>
      <c r="NDK97" s="311"/>
      <c r="NDL97" s="311"/>
      <c r="NDM97" s="311"/>
      <c r="NDN97" s="311"/>
      <c r="NDO97" s="311"/>
      <c r="NDP97" s="311"/>
      <c r="NDQ97" s="311"/>
      <c r="NDR97" s="311"/>
      <c r="NDS97" s="311"/>
      <c r="NDT97" s="311"/>
      <c r="NDU97" s="311"/>
      <c r="NDV97" s="311"/>
      <c r="NDW97" s="311"/>
      <c r="NDX97" s="311"/>
      <c r="NDY97" s="311"/>
      <c r="NDZ97" s="311"/>
      <c r="NEA97" s="311"/>
      <c r="NEB97" s="311"/>
      <c r="NEC97" s="311"/>
      <c r="NED97" s="311"/>
      <c r="NEE97" s="311"/>
      <c r="NEF97" s="311"/>
      <c r="NEG97" s="311"/>
      <c r="NEH97" s="311"/>
      <c r="NEI97" s="311"/>
      <c r="NEJ97" s="311"/>
      <c r="NEK97" s="311"/>
      <c r="NEL97" s="311"/>
      <c r="NEM97" s="311"/>
      <c r="NEN97" s="311"/>
      <c r="NEO97" s="311"/>
      <c r="NEP97" s="311"/>
      <c r="NEQ97" s="311"/>
      <c r="NER97" s="311"/>
      <c r="NES97" s="311"/>
      <c r="NET97" s="311"/>
      <c r="NEU97" s="311"/>
      <c r="NEV97" s="311"/>
      <c r="NEW97" s="311"/>
      <c r="NEX97" s="311"/>
      <c r="NEY97" s="311"/>
      <c r="NEZ97" s="311"/>
      <c r="NFA97" s="311"/>
      <c r="NFB97" s="311"/>
      <c r="NFC97" s="311"/>
      <c r="NFD97" s="311"/>
      <c r="NFE97" s="311"/>
      <c r="NFF97" s="311"/>
      <c r="NFG97" s="311"/>
      <c r="NFH97" s="311"/>
      <c r="NFI97" s="311"/>
      <c r="NFJ97" s="311"/>
      <c r="NFK97" s="311"/>
      <c r="NFL97" s="311"/>
      <c r="NFM97" s="311"/>
      <c r="NFN97" s="311"/>
      <c r="NFO97" s="311"/>
      <c r="NFP97" s="311"/>
      <c r="NFQ97" s="311"/>
      <c r="NFR97" s="311"/>
      <c r="NFS97" s="311"/>
      <c r="NFT97" s="311"/>
      <c r="NFU97" s="311"/>
      <c r="NFV97" s="311"/>
      <c r="NFW97" s="311"/>
      <c r="NFX97" s="311"/>
      <c r="NFY97" s="311"/>
      <c r="NFZ97" s="311"/>
      <c r="NGA97" s="311"/>
      <c r="NGB97" s="311"/>
      <c r="NGC97" s="311"/>
      <c r="NGD97" s="311"/>
      <c r="NGE97" s="311"/>
      <c r="NGF97" s="311"/>
      <c r="NGG97" s="311"/>
      <c r="NGH97" s="311"/>
      <c r="NGI97" s="311"/>
      <c r="NGJ97" s="311"/>
      <c r="NGK97" s="311"/>
      <c r="NGL97" s="311"/>
      <c r="NGM97" s="311"/>
      <c r="NGN97" s="311"/>
      <c r="NGO97" s="311"/>
      <c r="NGP97" s="311"/>
      <c r="NGQ97" s="311"/>
      <c r="NGR97" s="311"/>
      <c r="NGS97" s="311"/>
      <c r="NGT97" s="311"/>
      <c r="NGU97" s="311"/>
      <c r="NGV97" s="311"/>
      <c r="NGW97" s="311"/>
      <c r="NGX97" s="311"/>
      <c r="NGY97" s="311"/>
      <c r="NGZ97" s="311"/>
      <c r="NHA97" s="311"/>
      <c r="NHB97" s="311"/>
      <c r="NHC97" s="311"/>
      <c r="NHD97" s="311"/>
      <c r="NHE97" s="311"/>
      <c r="NHF97" s="311"/>
      <c r="NHG97" s="311"/>
      <c r="NHH97" s="311"/>
      <c r="NHI97" s="311"/>
      <c r="NHJ97" s="311"/>
      <c r="NHK97" s="311"/>
      <c r="NHL97" s="311"/>
      <c r="NHM97" s="311"/>
      <c r="NHN97" s="311"/>
      <c r="NHO97" s="311"/>
      <c r="NHP97" s="311"/>
      <c r="NHQ97" s="311"/>
      <c r="NHR97" s="311"/>
      <c r="NHS97" s="311"/>
      <c r="NHT97" s="311"/>
      <c r="NHU97" s="311"/>
      <c r="NHV97" s="311"/>
      <c r="NHW97" s="311"/>
      <c r="NHX97" s="311"/>
      <c r="NHY97" s="311"/>
      <c r="NHZ97" s="311"/>
      <c r="NIA97" s="311"/>
      <c r="NIB97" s="311"/>
      <c r="NIC97" s="311"/>
      <c r="NID97" s="311"/>
      <c r="NIE97" s="311"/>
      <c r="NIF97" s="311"/>
      <c r="NIG97" s="311"/>
      <c r="NIH97" s="311"/>
      <c r="NII97" s="311"/>
      <c r="NIJ97" s="311"/>
      <c r="NIK97" s="311"/>
      <c r="NIL97" s="311"/>
      <c r="NIM97" s="311"/>
      <c r="NIN97" s="311"/>
      <c r="NIO97" s="311"/>
      <c r="NIP97" s="311"/>
      <c r="NIQ97" s="311"/>
      <c r="NIR97" s="311"/>
      <c r="NIS97" s="311"/>
      <c r="NIT97" s="311"/>
      <c r="NIU97" s="311"/>
      <c r="NIV97" s="311"/>
      <c r="NIW97" s="311"/>
      <c r="NIX97" s="311"/>
      <c r="NIY97" s="311"/>
      <c r="NIZ97" s="311"/>
      <c r="NJA97" s="311"/>
      <c r="NJB97" s="311"/>
      <c r="NJC97" s="311"/>
      <c r="NJD97" s="311"/>
      <c r="NJE97" s="311"/>
      <c r="NJF97" s="311"/>
      <c r="NJG97" s="311"/>
      <c r="NJH97" s="311"/>
      <c r="NJI97" s="311"/>
      <c r="NJJ97" s="311"/>
      <c r="NJK97" s="311"/>
      <c r="NJL97" s="311"/>
      <c r="NJM97" s="311"/>
      <c r="NJN97" s="311"/>
      <c r="NJO97" s="311"/>
      <c r="NJP97" s="311"/>
      <c r="NJQ97" s="311"/>
      <c r="NJR97" s="311"/>
      <c r="NJS97" s="311"/>
      <c r="NJT97" s="311"/>
      <c r="NJU97" s="311"/>
      <c r="NJV97" s="311"/>
      <c r="NJW97" s="311"/>
      <c r="NJX97" s="311"/>
      <c r="NJY97" s="311"/>
      <c r="NJZ97" s="311"/>
      <c r="NKA97" s="311"/>
      <c r="NKB97" s="311"/>
      <c r="NKC97" s="311"/>
      <c r="NKD97" s="311"/>
      <c r="NKE97" s="311"/>
      <c r="NKF97" s="311"/>
      <c r="NKG97" s="311"/>
      <c r="NKH97" s="311"/>
      <c r="NKI97" s="311"/>
      <c r="NKJ97" s="311"/>
      <c r="NKK97" s="311"/>
      <c r="NKL97" s="311"/>
      <c r="NKM97" s="311"/>
      <c r="NKN97" s="311"/>
      <c r="NKO97" s="311"/>
      <c r="NKP97" s="311"/>
      <c r="NKQ97" s="311"/>
      <c r="NKR97" s="311"/>
      <c r="NKS97" s="311"/>
      <c r="NKT97" s="311"/>
      <c r="NKU97" s="311"/>
      <c r="NKV97" s="311"/>
      <c r="NKW97" s="311"/>
      <c r="NKX97" s="311"/>
      <c r="NKY97" s="311"/>
      <c r="NKZ97" s="311"/>
      <c r="NLA97" s="311"/>
      <c r="NLB97" s="311"/>
      <c r="NLC97" s="311"/>
      <c r="NLD97" s="311"/>
      <c r="NLE97" s="311"/>
      <c r="NLF97" s="311"/>
      <c r="NLG97" s="311"/>
      <c r="NLH97" s="311"/>
      <c r="NLI97" s="311"/>
      <c r="NLJ97" s="311"/>
      <c r="NLK97" s="311"/>
      <c r="NLL97" s="311"/>
      <c r="NLM97" s="311"/>
      <c r="NLN97" s="311"/>
      <c r="NLO97" s="311"/>
      <c r="NLP97" s="311"/>
      <c r="NLQ97" s="311"/>
      <c r="NLR97" s="311"/>
      <c r="NLS97" s="311"/>
      <c r="NLT97" s="311"/>
      <c r="NLU97" s="311"/>
      <c r="NLV97" s="311"/>
      <c r="NLW97" s="311"/>
      <c r="NLX97" s="311"/>
      <c r="NLY97" s="311"/>
      <c r="NLZ97" s="311"/>
      <c r="NMA97" s="311"/>
      <c r="NMB97" s="311"/>
      <c r="NMC97" s="311"/>
      <c r="NMD97" s="311"/>
      <c r="NME97" s="311"/>
      <c r="NMF97" s="311"/>
      <c r="NMG97" s="311"/>
      <c r="NMH97" s="311"/>
      <c r="NMI97" s="311"/>
      <c r="NMJ97" s="311"/>
      <c r="NMK97" s="311"/>
      <c r="NML97" s="311"/>
      <c r="NMM97" s="311"/>
      <c r="NMN97" s="311"/>
      <c r="NMO97" s="311"/>
      <c r="NMP97" s="311"/>
      <c r="NMQ97" s="311"/>
      <c r="NMR97" s="311"/>
      <c r="NMS97" s="311"/>
      <c r="NMT97" s="311"/>
      <c r="NMU97" s="311"/>
      <c r="NMV97" s="311"/>
      <c r="NMW97" s="311"/>
      <c r="NMX97" s="311"/>
      <c r="NMY97" s="311"/>
      <c r="NMZ97" s="311"/>
      <c r="NNA97" s="311"/>
      <c r="NNB97" s="311"/>
      <c r="NNC97" s="311"/>
      <c r="NND97" s="311"/>
      <c r="NNE97" s="311"/>
      <c r="NNF97" s="311"/>
      <c r="NNG97" s="311"/>
      <c r="NNH97" s="311"/>
      <c r="NNI97" s="311"/>
      <c r="NNJ97" s="311"/>
      <c r="NNK97" s="311"/>
      <c r="NNL97" s="311"/>
      <c r="NNM97" s="311"/>
      <c r="NNN97" s="311"/>
      <c r="NNO97" s="311"/>
      <c r="NNP97" s="311"/>
      <c r="NNQ97" s="311"/>
      <c r="NNR97" s="311"/>
      <c r="NNS97" s="311"/>
      <c r="NNT97" s="311"/>
      <c r="NNU97" s="311"/>
      <c r="NNV97" s="311"/>
      <c r="NNW97" s="311"/>
      <c r="NNX97" s="311"/>
      <c r="NNY97" s="311"/>
      <c r="NNZ97" s="311"/>
      <c r="NOA97" s="311"/>
      <c r="NOB97" s="311"/>
      <c r="NOC97" s="311"/>
      <c r="NOD97" s="311"/>
      <c r="NOE97" s="311"/>
      <c r="NOF97" s="311"/>
      <c r="NOG97" s="311"/>
      <c r="NOH97" s="311"/>
      <c r="NOI97" s="311"/>
      <c r="NOJ97" s="311"/>
      <c r="NOK97" s="311"/>
      <c r="NOL97" s="311"/>
      <c r="NOM97" s="311"/>
      <c r="NON97" s="311"/>
      <c r="NOO97" s="311"/>
      <c r="NOP97" s="311"/>
      <c r="NOQ97" s="311"/>
      <c r="NOR97" s="311"/>
      <c r="NOS97" s="311"/>
      <c r="NOT97" s="311"/>
      <c r="NOU97" s="311"/>
      <c r="NOV97" s="311"/>
      <c r="NOW97" s="311"/>
      <c r="NOX97" s="311"/>
      <c r="NOY97" s="311"/>
      <c r="NOZ97" s="311"/>
      <c r="NPA97" s="311"/>
      <c r="NPB97" s="311"/>
      <c r="NPC97" s="311"/>
      <c r="NPD97" s="311"/>
      <c r="NPE97" s="311"/>
      <c r="NPF97" s="311"/>
      <c r="NPG97" s="311"/>
      <c r="NPH97" s="311"/>
      <c r="NPI97" s="311"/>
      <c r="NPJ97" s="311"/>
      <c r="NPK97" s="311"/>
      <c r="NPL97" s="311"/>
      <c r="NPM97" s="311"/>
      <c r="NPN97" s="311"/>
      <c r="NPO97" s="311"/>
      <c r="NPP97" s="311"/>
      <c r="NPQ97" s="311"/>
      <c r="NPR97" s="311"/>
      <c r="NPS97" s="311"/>
      <c r="NPT97" s="311"/>
      <c r="NPU97" s="311"/>
      <c r="NPV97" s="311"/>
      <c r="NPW97" s="311"/>
      <c r="NPX97" s="311"/>
      <c r="NPY97" s="311"/>
      <c r="NPZ97" s="311"/>
      <c r="NQA97" s="311"/>
      <c r="NQB97" s="311"/>
      <c r="NQC97" s="311"/>
      <c r="NQD97" s="311"/>
      <c r="NQE97" s="311"/>
      <c r="NQF97" s="311"/>
      <c r="NQG97" s="311"/>
      <c r="NQH97" s="311"/>
      <c r="NQI97" s="311"/>
      <c r="NQJ97" s="311"/>
      <c r="NQK97" s="311"/>
      <c r="NQL97" s="311"/>
      <c r="NQM97" s="311"/>
      <c r="NQN97" s="311"/>
      <c r="NQO97" s="311"/>
      <c r="NQP97" s="311"/>
      <c r="NQQ97" s="311"/>
      <c r="NQR97" s="311"/>
      <c r="NQS97" s="311"/>
      <c r="NQT97" s="311"/>
      <c r="NQU97" s="311"/>
      <c r="NQV97" s="311"/>
      <c r="NQW97" s="311"/>
      <c r="NQX97" s="311"/>
      <c r="NQY97" s="311"/>
      <c r="NQZ97" s="311"/>
      <c r="NRA97" s="311"/>
      <c r="NRB97" s="311"/>
      <c r="NRC97" s="311"/>
      <c r="NRD97" s="311"/>
      <c r="NRE97" s="311"/>
      <c r="NRF97" s="311"/>
      <c r="NRG97" s="311"/>
      <c r="NRH97" s="311"/>
      <c r="NRI97" s="311"/>
      <c r="NRJ97" s="311"/>
      <c r="NRK97" s="311"/>
      <c r="NRL97" s="311"/>
      <c r="NRM97" s="311"/>
      <c r="NRN97" s="311"/>
      <c r="NRO97" s="311"/>
      <c r="NRP97" s="311"/>
      <c r="NRQ97" s="311"/>
      <c r="NRR97" s="311"/>
      <c r="NRS97" s="311"/>
      <c r="NRT97" s="311"/>
      <c r="NRU97" s="311"/>
      <c r="NRV97" s="311"/>
      <c r="NRW97" s="311"/>
      <c r="NRX97" s="311"/>
      <c r="NRY97" s="311"/>
      <c r="NRZ97" s="311"/>
      <c r="NSA97" s="311"/>
      <c r="NSB97" s="311"/>
      <c r="NSC97" s="311"/>
      <c r="NSD97" s="311"/>
      <c r="NSE97" s="311"/>
      <c r="NSF97" s="311"/>
      <c r="NSG97" s="311"/>
      <c r="NSH97" s="311"/>
      <c r="NSI97" s="311"/>
      <c r="NSJ97" s="311"/>
      <c r="NSK97" s="311"/>
      <c r="NSL97" s="311"/>
      <c r="NSM97" s="311"/>
      <c r="NSN97" s="311"/>
      <c r="NSO97" s="311"/>
      <c r="NSP97" s="311"/>
      <c r="NSQ97" s="311"/>
      <c r="NSR97" s="311"/>
      <c r="NSS97" s="311"/>
      <c r="NST97" s="311"/>
      <c r="NSU97" s="311"/>
      <c r="NSV97" s="311"/>
      <c r="NSW97" s="311"/>
      <c r="NSX97" s="311"/>
      <c r="NSY97" s="311"/>
      <c r="NSZ97" s="311"/>
      <c r="NTA97" s="311"/>
      <c r="NTB97" s="311"/>
      <c r="NTC97" s="311"/>
      <c r="NTD97" s="311"/>
      <c r="NTE97" s="311"/>
      <c r="NTF97" s="311"/>
      <c r="NTG97" s="311"/>
      <c r="NTH97" s="311"/>
      <c r="NTI97" s="311"/>
      <c r="NTJ97" s="311"/>
      <c r="NTK97" s="311"/>
      <c r="NTL97" s="311"/>
      <c r="NTM97" s="311"/>
      <c r="NTN97" s="311"/>
      <c r="NTO97" s="311"/>
      <c r="NTP97" s="311"/>
      <c r="NTQ97" s="311"/>
      <c r="NTR97" s="311"/>
      <c r="NTS97" s="311"/>
      <c r="NTT97" s="311"/>
      <c r="NTU97" s="311"/>
      <c r="NTV97" s="311"/>
      <c r="NTW97" s="311"/>
      <c r="NTX97" s="311"/>
      <c r="NTY97" s="311"/>
      <c r="NTZ97" s="311"/>
      <c r="NUA97" s="311"/>
      <c r="NUB97" s="311"/>
      <c r="NUC97" s="311"/>
      <c r="NUD97" s="311"/>
      <c r="NUE97" s="311"/>
      <c r="NUF97" s="311"/>
      <c r="NUG97" s="311"/>
      <c r="NUH97" s="311"/>
      <c r="NUI97" s="311"/>
      <c r="NUJ97" s="311"/>
      <c r="NUK97" s="311"/>
      <c r="NUL97" s="311"/>
      <c r="NUM97" s="311"/>
      <c r="NUN97" s="311"/>
      <c r="NUO97" s="311"/>
      <c r="NUP97" s="311"/>
      <c r="NUQ97" s="311"/>
      <c r="NUR97" s="311"/>
      <c r="NUS97" s="311"/>
      <c r="NUT97" s="311"/>
      <c r="NUU97" s="311"/>
      <c r="NUV97" s="311"/>
      <c r="NUW97" s="311"/>
      <c r="NUX97" s="311"/>
      <c r="NUY97" s="311"/>
      <c r="NUZ97" s="311"/>
      <c r="NVA97" s="311"/>
      <c r="NVB97" s="311"/>
      <c r="NVC97" s="311"/>
      <c r="NVD97" s="311"/>
      <c r="NVE97" s="311"/>
      <c r="NVF97" s="311"/>
      <c r="NVG97" s="311"/>
      <c r="NVH97" s="311"/>
      <c r="NVI97" s="311"/>
      <c r="NVJ97" s="311"/>
      <c r="NVK97" s="311"/>
      <c r="NVL97" s="311"/>
      <c r="NVM97" s="311"/>
      <c r="NVN97" s="311"/>
      <c r="NVO97" s="311"/>
      <c r="NVP97" s="311"/>
      <c r="NVQ97" s="311"/>
      <c r="NVR97" s="311"/>
      <c r="NVS97" s="311"/>
      <c r="NVT97" s="311"/>
      <c r="NVU97" s="311"/>
      <c r="NVV97" s="311"/>
      <c r="NVW97" s="311"/>
      <c r="NVX97" s="311"/>
      <c r="NVY97" s="311"/>
      <c r="NVZ97" s="311"/>
      <c r="NWA97" s="311"/>
      <c r="NWB97" s="311"/>
      <c r="NWC97" s="311"/>
      <c r="NWD97" s="311"/>
      <c r="NWE97" s="311"/>
      <c r="NWF97" s="311"/>
      <c r="NWG97" s="311"/>
      <c r="NWH97" s="311"/>
      <c r="NWI97" s="311"/>
      <c r="NWJ97" s="311"/>
      <c r="NWK97" s="311"/>
      <c r="NWL97" s="311"/>
      <c r="NWM97" s="311"/>
      <c r="NWN97" s="311"/>
      <c r="NWO97" s="311"/>
      <c r="NWP97" s="311"/>
      <c r="NWQ97" s="311"/>
      <c r="NWR97" s="311"/>
      <c r="NWS97" s="311"/>
      <c r="NWT97" s="311"/>
      <c r="NWU97" s="311"/>
      <c r="NWV97" s="311"/>
      <c r="NWW97" s="311"/>
      <c r="NWX97" s="311"/>
      <c r="NWY97" s="311"/>
      <c r="NWZ97" s="311"/>
      <c r="NXA97" s="311"/>
      <c r="NXB97" s="311"/>
      <c r="NXC97" s="311"/>
      <c r="NXD97" s="311"/>
      <c r="NXE97" s="311"/>
      <c r="NXF97" s="311"/>
      <c r="NXG97" s="311"/>
      <c r="NXH97" s="311"/>
      <c r="NXI97" s="311"/>
      <c r="NXJ97" s="311"/>
      <c r="NXK97" s="311"/>
      <c r="NXL97" s="311"/>
      <c r="NXM97" s="311"/>
      <c r="NXN97" s="311"/>
      <c r="NXO97" s="311"/>
      <c r="NXP97" s="311"/>
      <c r="NXQ97" s="311"/>
      <c r="NXR97" s="311"/>
      <c r="NXS97" s="311"/>
      <c r="NXT97" s="311"/>
      <c r="NXU97" s="311"/>
      <c r="NXV97" s="311"/>
      <c r="NXW97" s="311"/>
      <c r="NXX97" s="311"/>
      <c r="NXY97" s="311"/>
      <c r="NXZ97" s="311"/>
      <c r="NYA97" s="311"/>
      <c r="NYB97" s="311"/>
      <c r="NYC97" s="311"/>
      <c r="NYD97" s="311"/>
      <c r="NYE97" s="311"/>
      <c r="NYF97" s="311"/>
      <c r="NYG97" s="311"/>
      <c r="NYH97" s="311"/>
      <c r="NYI97" s="311"/>
      <c r="NYJ97" s="311"/>
      <c r="NYK97" s="311"/>
      <c r="NYL97" s="311"/>
      <c r="NYM97" s="311"/>
      <c r="NYN97" s="311"/>
      <c r="NYO97" s="311"/>
      <c r="NYP97" s="311"/>
      <c r="NYQ97" s="311"/>
      <c r="NYR97" s="311"/>
      <c r="NYS97" s="311"/>
      <c r="NYT97" s="311"/>
      <c r="NYU97" s="311"/>
      <c r="NYV97" s="311"/>
      <c r="NYW97" s="311"/>
      <c r="NYX97" s="311"/>
      <c r="NYY97" s="311"/>
      <c r="NYZ97" s="311"/>
      <c r="NZA97" s="311"/>
      <c r="NZB97" s="311"/>
      <c r="NZC97" s="311"/>
      <c r="NZD97" s="311"/>
      <c r="NZE97" s="311"/>
      <c r="NZF97" s="311"/>
      <c r="NZG97" s="311"/>
      <c r="NZH97" s="311"/>
      <c r="NZI97" s="311"/>
      <c r="NZJ97" s="311"/>
      <c r="NZK97" s="311"/>
      <c r="NZL97" s="311"/>
      <c r="NZM97" s="311"/>
      <c r="NZN97" s="311"/>
      <c r="NZO97" s="311"/>
      <c r="NZP97" s="311"/>
      <c r="NZQ97" s="311"/>
      <c r="NZR97" s="311"/>
      <c r="NZS97" s="311"/>
      <c r="NZT97" s="311"/>
      <c r="NZU97" s="311"/>
      <c r="NZV97" s="311"/>
      <c r="NZW97" s="311"/>
      <c r="NZX97" s="311"/>
      <c r="NZY97" s="311"/>
      <c r="NZZ97" s="311"/>
      <c r="OAA97" s="311"/>
      <c r="OAB97" s="311"/>
      <c r="OAC97" s="311"/>
      <c r="OAD97" s="311"/>
      <c r="OAE97" s="311"/>
      <c r="OAF97" s="311"/>
      <c r="OAG97" s="311"/>
      <c r="OAH97" s="311"/>
      <c r="OAI97" s="311"/>
      <c r="OAJ97" s="311"/>
      <c r="OAK97" s="311"/>
      <c r="OAL97" s="311"/>
      <c r="OAM97" s="311"/>
      <c r="OAN97" s="311"/>
      <c r="OAO97" s="311"/>
      <c r="OAP97" s="311"/>
      <c r="OAQ97" s="311"/>
      <c r="OAR97" s="311"/>
      <c r="OAS97" s="311"/>
      <c r="OAT97" s="311"/>
      <c r="OAU97" s="311"/>
      <c r="OAV97" s="311"/>
      <c r="OAW97" s="311"/>
      <c r="OAX97" s="311"/>
      <c r="OAY97" s="311"/>
      <c r="OAZ97" s="311"/>
      <c r="OBA97" s="311"/>
      <c r="OBB97" s="311"/>
      <c r="OBC97" s="311"/>
      <c r="OBD97" s="311"/>
      <c r="OBE97" s="311"/>
      <c r="OBF97" s="311"/>
      <c r="OBG97" s="311"/>
      <c r="OBH97" s="311"/>
      <c r="OBI97" s="311"/>
      <c r="OBJ97" s="311"/>
      <c r="OBK97" s="311"/>
      <c r="OBL97" s="311"/>
      <c r="OBM97" s="311"/>
      <c r="OBN97" s="311"/>
      <c r="OBO97" s="311"/>
      <c r="OBP97" s="311"/>
      <c r="OBQ97" s="311"/>
      <c r="OBR97" s="311"/>
      <c r="OBS97" s="311"/>
      <c r="OBT97" s="311"/>
      <c r="OBU97" s="311"/>
      <c r="OBV97" s="311"/>
      <c r="OBW97" s="311"/>
      <c r="OBX97" s="311"/>
      <c r="OBY97" s="311"/>
      <c r="OBZ97" s="311"/>
      <c r="OCA97" s="311"/>
      <c r="OCB97" s="311"/>
      <c r="OCC97" s="311"/>
      <c r="OCD97" s="311"/>
      <c r="OCE97" s="311"/>
      <c r="OCF97" s="311"/>
      <c r="OCG97" s="311"/>
      <c r="OCH97" s="311"/>
      <c r="OCI97" s="311"/>
      <c r="OCJ97" s="311"/>
      <c r="OCK97" s="311"/>
      <c r="OCL97" s="311"/>
      <c r="OCM97" s="311"/>
      <c r="OCN97" s="311"/>
      <c r="OCO97" s="311"/>
      <c r="OCP97" s="311"/>
      <c r="OCQ97" s="311"/>
      <c r="OCR97" s="311"/>
      <c r="OCS97" s="311"/>
      <c r="OCT97" s="311"/>
      <c r="OCU97" s="311"/>
      <c r="OCV97" s="311"/>
      <c r="OCW97" s="311"/>
      <c r="OCX97" s="311"/>
      <c r="OCY97" s="311"/>
      <c r="OCZ97" s="311"/>
      <c r="ODA97" s="311"/>
      <c r="ODB97" s="311"/>
      <c r="ODC97" s="311"/>
      <c r="ODD97" s="311"/>
      <c r="ODE97" s="311"/>
      <c r="ODF97" s="311"/>
      <c r="ODG97" s="311"/>
      <c r="ODH97" s="311"/>
      <c r="ODI97" s="311"/>
      <c r="ODJ97" s="311"/>
      <c r="ODK97" s="311"/>
      <c r="ODL97" s="311"/>
      <c r="ODM97" s="311"/>
      <c r="ODN97" s="311"/>
      <c r="ODO97" s="311"/>
      <c r="ODP97" s="311"/>
      <c r="ODQ97" s="311"/>
      <c r="ODR97" s="311"/>
      <c r="ODS97" s="311"/>
      <c r="ODT97" s="311"/>
      <c r="ODU97" s="311"/>
      <c r="ODV97" s="311"/>
      <c r="ODW97" s="311"/>
      <c r="ODX97" s="311"/>
      <c r="ODY97" s="311"/>
      <c r="ODZ97" s="311"/>
      <c r="OEA97" s="311"/>
      <c r="OEB97" s="311"/>
      <c r="OEC97" s="311"/>
      <c r="OED97" s="311"/>
      <c r="OEE97" s="311"/>
      <c r="OEF97" s="311"/>
      <c r="OEG97" s="311"/>
      <c r="OEH97" s="311"/>
      <c r="OEI97" s="311"/>
      <c r="OEJ97" s="311"/>
      <c r="OEK97" s="311"/>
      <c r="OEL97" s="311"/>
      <c r="OEM97" s="311"/>
      <c r="OEN97" s="311"/>
      <c r="OEO97" s="311"/>
      <c r="OEP97" s="311"/>
      <c r="OEQ97" s="311"/>
      <c r="OER97" s="311"/>
      <c r="OES97" s="311"/>
      <c r="OET97" s="311"/>
      <c r="OEU97" s="311"/>
      <c r="OEV97" s="311"/>
      <c r="OEW97" s="311"/>
      <c r="OEX97" s="311"/>
      <c r="OEY97" s="311"/>
      <c r="OEZ97" s="311"/>
      <c r="OFA97" s="311"/>
      <c r="OFB97" s="311"/>
      <c r="OFC97" s="311"/>
      <c r="OFD97" s="311"/>
      <c r="OFE97" s="311"/>
      <c r="OFF97" s="311"/>
      <c r="OFG97" s="311"/>
      <c r="OFH97" s="311"/>
      <c r="OFI97" s="311"/>
      <c r="OFJ97" s="311"/>
      <c r="OFK97" s="311"/>
      <c r="OFL97" s="311"/>
      <c r="OFM97" s="311"/>
      <c r="OFN97" s="311"/>
      <c r="OFO97" s="311"/>
      <c r="OFP97" s="311"/>
      <c r="OFQ97" s="311"/>
      <c r="OFR97" s="311"/>
      <c r="OFS97" s="311"/>
      <c r="OFT97" s="311"/>
      <c r="OFU97" s="311"/>
      <c r="OFV97" s="311"/>
      <c r="OFW97" s="311"/>
      <c r="OFX97" s="311"/>
      <c r="OFY97" s="311"/>
      <c r="OFZ97" s="311"/>
      <c r="OGA97" s="311"/>
      <c r="OGB97" s="311"/>
      <c r="OGC97" s="311"/>
      <c r="OGD97" s="311"/>
      <c r="OGE97" s="311"/>
      <c r="OGF97" s="311"/>
      <c r="OGG97" s="311"/>
      <c r="OGH97" s="311"/>
      <c r="OGI97" s="311"/>
      <c r="OGJ97" s="311"/>
      <c r="OGK97" s="311"/>
      <c r="OGL97" s="311"/>
      <c r="OGM97" s="311"/>
      <c r="OGN97" s="311"/>
      <c r="OGO97" s="311"/>
      <c r="OGP97" s="311"/>
      <c r="OGQ97" s="311"/>
      <c r="OGR97" s="311"/>
      <c r="OGS97" s="311"/>
      <c r="OGT97" s="311"/>
      <c r="OGU97" s="311"/>
      <c r="OGV97" s="311"/>
      <c r="OGW97" s="311"/>
      <c r="OGX97" s="311"/>
      <c r="OGY97" s="311"/>
      <c r="OGZ97" s="311"/>
      <c r="OHA97" s="311"/>
      <c r="OHB97" s="311"/>
      <c r="OHC97" s="311"/>
      <c r="OHD97" s="311"/>
      <c r="OHE97" s="311"/>
      <c r="OHF97" s="311"/>
      <c r="OHG97" s="311"/>
      <c r="OHH97" s="311"/>
      <c r="OHI97" s="311"/>
      <c r="OHJ97" s="311"/>
      <c r="OHK97" s="311"/>
      <c r="OHL97" s="311"/>
      <c r="OHM97" s="311"/>
      <c r="OHN97" s="311"/>
      <c r="OHO97" s="311"/>
      <c r="OHP97" s="311"/>
      <c r="OHQ97" s="311"/>
      <c r="OHR97" s="311"/>
      <c r="OHS97" s="311"/>
      <c r="OHT97" s="311"/>
      <c r="OHU97" s="311"/>
      <c r="OHV97" s="311"/>
      <c r="OHW97" s="311"/>
      <c r="OHX97" s="311"/>
      <c r="OHY97" s="311"/>
      <c r="OHZ97" s="311"/>
      <c r="OIA97" s="311"/>
      <c r="OIB97" s="311"/>
      <c r="OIC97" s="311"/>
      <c r="OID97" s="311"/>
      <c r="OIE97" s="311"/>
      <c r="OIF97" s="311"/>
      <c r="OIG97" s="311"/>
      <c r="OIH97" s="311"/>
      <c r="OII97" s="311"/>
      <c r="OIJ97" s="311"/>
      <c r="OIK97" s="311"/>
      <c r="OIL97" s="311"/>
      <c r="OIM97" s="311"/>
      <c r="OIN97" s="311"/>
      <c r="OIO97" s="311"/>
      <c r="OIP97" s="311"/>
      <c r="OIQ97" s="311"/>
      <c r="OIR97" s="311"/>
      <c r="OIS97" s="311"/>
      <c r="OIT97" s="311"/>
      <c r="OIU97" s="311"/>
      <c r="OIV97" s="311"/>
      <c r="OIW97" s="311"/>
      <c r="OIX97" s="311"/>
      <c r="OIY97" s="311"/>
      <c r="OIZ97" s="311"/>
      <c r="OJA97" s="311"/>
      <c r="OJB97" s="311"/>
      <c r="OJC97" s="311"/>
      <c r="OJD97" s="311"/>
      <c r="OJE97" s="311"/>
      <c r="OJF97" s="311"/>
      <c r="OJG97" s="311"/>
      <c r="OJH97" s="311"/>
      <c r="OJI97" s="311"/>
      <c r="OJJ97" s="311"/>
      <c r="OJK97" s="311"/>
      <c r="OJL97" s="311"/>
      <c r="OJM97" s="311"/>
      <c r="OJN97" s="311"/>
      <c r="OJO97" s="311"/>
      <c r="OJP97" s="311"/>
      <c r="OJQ97" s="311"/>
      <c r="OJR97" s="311"/>
      <c r="OJS97" s="311"/>
      <c r="OJT97" s="311"/>
      <c r="OJU97" s="311"/>
      <c r="OJV97" s="311"/>
      <c r="OJW97" s="311"/>
      <c r="OJX97" s="311"/>
      <c r="OJY97" s="311"/>
      <c r="OJZ97" s="311"/>
      <c r="OKA97" s="311"/>
      <c r="OKB97" s="311"/>
      <c r="OKC97" s="311"/>
      <c r="OKD97" s="311"/>
      <c r="OKE97" s="311"/>
      <c r="OKF97" s="311"/>
      <c r="OKG97" s="311"/>
      <c r="OKH97" s="311"/>
      <c r="OKI97" s="311"/>
      <c r="OKJ97" s="311"/>
      <c r="OKK97" s="311"/>
      <c r="OKL97" s="311"/>
      <c r="OKM97" s="311"/>
      <c r="OKN97" s="311"/>
      <c r="OKO97" s="311"/>
      <c r="OKP97" s="311"/>
      <c r="OKQ97" s="311"/>
      <c r="OKR97" s="311"/>
      <c r="OKS97" s="311"/>
      <c r="OKT97" s="311"/>
      <c r="OKU97" s="311"/>
      <c r="OKV97" s="311"/>
      <c r="OKW97" s="311"/>
      <c r="OKX97" s="311"/>
      <c r="OKY97" s="311"/>
      <c r="OKZ97" s="311"/>
      <c r="OLA97" s="311"/>
      <c r="OLB97" s="311"/>
      <c r="OLC97" s="311"/>
      <c r="OLD97" s="311"/>
      <c r="OLE97" s="311"/>
      <c r="OLF97" s="311"/>
      <c r="OLG97" s="311"/>
      <c r="OLH97" s="311"/>
      <c r="OLI97" s="311"/>
      <c r="OLJ97" s="311"/>
      <c r="OLK97" s="311"/>
      <c r="OLL97" s="311"/>
      <c r="OLM97" s="311"/>
      <c r="OLN97" s="311"/>
      <c r="OLO97" s="311"/>
      <c r="OLP97" s="311"/>
      <c r="OLQ97" s="311"/>
      <c r="OLR97" s="311"/>
      <c r="OLS97" s="311"/>
      <c r="OLT97" s="311"/>
      <c r="OLU97" s="311"/>
      <c r="OLV97" s="311"/>
      <c r="OLW97" s="311"/>
      <c r="OLX97" s="311"/>
      <c r="OLY97" s="311"/>
      <c r="OLZ97" s="311"/>
      <c r="OMA97" s="311"/>
      <c r="OMB97" s="311"/>
      <c r="OMC97" s="311"/>
      <c r="OMD97" s="311"/>
      <c r="OME97" s="311"/>
      <c r="OMF97" s="311"/>
      <c r="OMG97" s="311"/>
      <c r="OMH97" s="311"/>
      <c r="OMI97" s="311"/>
      <c r="OMJ97" s="311"/>
      <c r="OMK97" s="311"/>
      <c r="OML97" s="311"/>
      <c r="OMM97" s="311"/>
      <c r="OMN97" s="311"/>
      <c r="OMO97" s="311"/>
      <c r="OMP97" s="311"/>
      <c r="OMQ97" s="311"/>
      <c r="OMR97" s="311"/>
      <c r="OMS97" s="311"/>
      <c r="OMT97" s="311"/>
      <c r="OMU97" s="311"/>
      <c r="OMV97" s="311"/>
      <c r="OMW97" s="311"/>
      <c r="OMX97" s="311"/>
      <c r="OMY97" s="311"/>
      <c r="OMZ97" s="311"/>
      <c r="ONA97" s="311"/>
      <c r="ONB97" s="311"/>
      <c r="ONC97" s="311"/>
      <c r="OND97" s="311"/>
      <c r="ONE97" s="311"/>
      <c r="ONF97" s="311"/>
      <c r="ONG97" s="311"/>
      <c r="ONH97" s="311"/>
      <c r="ONI97" s="311"/>
      <c r="ONJ97" s="311"/>
      <c r="ONK97" s="311"/>
      <c r="ONL97" s="311"/>
      <c r="ONM97" s="311"/>
      <c r="ONN97" s="311"/>
      <c r="ONO97" s="311"/>
      <c r="ONP97" s="311"/>
      <c r="ONQ97" s="311"/>
      <c r="ONR97" s="311"/>
      <c r="ONS97" s="311"/>
      <c r="ONT97" s="311"/>
      <c r="ONU97" s="311"/>
      <c r="ONV97" s="311"/>
      <c r="ONW97" s="311"/>
      <c r="ONX97" s="311"/>
      <c r="ONY97" s="311"/>
      <c r="ONZ97" s="311"/>
      <c r="OOA97" s="311"/>
      <c r="OOB97" s="311"/>
      <c r="OOC97" s="311"/>
      <c r="OOD97" s="311"/>
      <c r="OOE97" s="311"/>
      <c r="OOF97" s="311"/>
      <c r="OOG97" s="311"/>
      <c r="OOH97" s="311"/>
      <c r="OOI97" s="311"/>
      <c r="OOJ97" s="311"/>
      <c r="OOK97" s="311"/>
      <c r="OOL97" s="311"/>
      <c r="OOM97" s="311"/>
      <c r="OON97" s="311"/>
      <c r="OOO97" s="311"/>
      <c r="OOP97" s="311"/>
      <c r="OOQ97" s="311"/>
      <c r="OOR97" s="311"/>
      <c r="OOS97" s="311"/>
      <c r="OOT97" s="311"/>
      <c r="OOU97" s="311"/>
      <c r="OOV97" s="311"/>
      <c r="OOW97" s="311"/>
      <c r="OOX97" s="311"/>
      <c r="OOY97" s="311"/>
      <c r="OOZ97" s="311"/>
      <c r="OPA97" s="311"/>
      <c r="OPB97" s="311"/>
      <c r="OPC97" s="311"/>
      <c r="OPD97" s="311"/>
      <c r="OPE97" s="311"/>
      <c r="OPF97" s="311"/>
      <c r="OPG97" s="311"/>
      <c r="OPH97" s="311"/>
      <c r="OPI97" s="311"/>
      <c r="OPJ97" s="311"/>
      <c r="OPK97" s="311"/>
      <c r="OPL97" s="311"/>
      <c r="OPM97" s="311"/>
      <c r="OPN97" s="311"/>
      <c r="OPO97" s="311"/>
      <c r="OPP97" s="311"/>
      <c r="OPQ97" s="311"/>
      <c r="OPR97" s="311"/>
      <c r="OPS97" s="311"/>
      <c r="OPT97" s="311"/>
      <c r="OPU97" s="311"/>
      <c r="OPV97" s="311"/>
      <c r="OPW97" s="311"/>
      <c r="OPX97" s="311"/>
      <c r="OPY97" s="311"/>
      <c r="OPZ97" s="311"/>
      <c r="OQA97" s="311"/>
      <c r="OQB97" s="311"/>
      <c r="OQC97" s="311"/>
      <c r="OQD97" s="311"/>
      <c r="OQE97" s="311"/>
      <c r="OQF97" s="311"/>
      <c r="OQG97" s="311"/>
      <c r="OQH97" s="311"/>
      <c r="OQI97" s="311"/>
      <c r="OQJ97" s="311"/>
      <c r="OQK97" s="311"/>
      <c r="OQL97" s="311"/>
      <c r="OQM97" s="311"/>
      <c r="OQN97" s="311"/>
      <c r="OQO97" s="311"/>
      <c r="OQP97" s="311"/>
      <c r="OQQ97" s="311"/>
      <c r="OQR97" s="311"/>
      <c r="OQS97" s="311"/>
      <c r="OQT97" s="311"/>
      <c r="OQU97" s="311"/>
      <c r="OQV97" s="311"/>
      <c r="OQW97" s="311"/>
      <c r="OQX97" s="311"/>
      <c r="OQY97" s="311"/>
      <c r="OQZ97" s="311"/>
      <c r="ORA97" s="311"/>
      <c r="ORB97" s="311"/>
      <c r="ORC97" s="311"/>
      <c r="ORD97" s="311"/>
      <c r="ORE97" s="311"/>
      <c r="ORF97" s="311"/>
      <c r="ORG97" s="311"/>
      <c r="ORH97" s="311"/>
      <c r="ORI97" s="311"/>
      <c r="ORJ97" s="311"/>
      <c r="ORK97" s="311"/>
      <c r="ORL97" s="311"/>
      <c r="ORM97" s="311"/>
      <c r="ORN97" s="311"/>
      <c r="ORO97" s="311"/>
      <c r="ORP97" s="311"/>
      <c r="ORQ97" s="311"/>
      <c r="ORR97" s="311"/>
      <c r="ORS97" s="311"/>
      <c r="ORT97" s="311"/>
      <c r="ORU97" s="311"/>
      <c r="ORV97" s="311"/>
      <c r="ORW97" s="311"/>
      <c r="ORX97" s="311"/>
      <c r="ORY97" s="311"/>
      <c r="ORZ97" s="311"/>
      <c r="OSA97" s="311"/>
      <c r="OSB97" s="311"/>
      <c r="OSC97" s="311"/>
      <c r="OSD97" s="311"/>
      <c r="OSE97" s="311"/>
      <c r="OSF97" s="311"/>
      <c r="OSG97" s="311"/>
      <c r="OSH97" s="311"/>
      <c r="OSI97" s="311"/>
      <c r="OSJ97" s="311"/>
      <c r="OSK97" s="311"/>
      <c r="OSL97" s="311"/>
      <c r="OSM97" s="311"/>
      <c r="OSN97" s="311"/>
      <c r="OSO97" s="311"/>
      <c r="OSP97" s="311"/>
      <c r="OSQ97" s="311"/>
      <c r="OSR97" s="311"/>
      <c r="OSS97" s="311"/>
      <c r="OST97" s="311"/>
      <c r="OSU97" s="311"/>
      <c r="OSV97" s="311"/>
      <c r="OSW97" s="311"/>
      <c r="OSX97" s="311"/>
      <c r="OSY97" s="311"/>
      <c r="OSZ97" s="311"/>
      <c r="OTA97" s="311"/>
      <c r="OTB97" s="311"/>
      <c r="OTC97" s="311"/>
      <c r="OTD97" s="311"/>
      <c r="OTE97" s="311"/>
      <c r="OTF97" s="311"/>
      <c r="OTG97" s="311"/>
      <c r="OTH97" s="311"/>
      <c r="OTI97" s="311"/>
      <c r="OTJ97" s="311"/>
      <c r="OTK97" s="311"/>
      <c r="OTL97" s="311"/>
      <c r="OTM97" s="311"/>
      <c r="OTN97" s="311"/>
      <c r="OTO97" s="311"/>
      <c r="OTP97" s="311"/>
      <c r="OTQ97" s="311"/>
      <c r="OTR97" s="311"/>
      <c r="OTS97" s="311"/>
      <c r="OTT97" s="311"/>
      <c r="OTU97" s="311"/>
      <c r="OTV97" s="311"/>
      <c r="OTW97" s="311"/>
      <c r="OTX97" s="311"/>
      <c r="OTY97" s="311"/>
      <c r="OTZ97" s="311"/>
      <c r="OUA97" s="311"/>
      <c r="OUB97" s="311"/>
      <c r="OUC97" s="311"/>
      <c r="OUD97" s="311"/>
      <c r="OUE97" s="311"/>
      <c r="OUF97" s="311"/>
      <c r="OUG97" s="311"/>
      <c r="OUH97" s="311"/>
      <c r="OUI97" s="311"/>
      <c r="OUJ97" s="311"/>
      <c r="OUK97" s="311"/>
      <c r="OUL97" s="311"/>
      <c r="OUM97" s="311"/>
      <c r="OUN97" s="311"/>
      <c r="OUO97" s="311"/>
      <c r="OUP97" s="311"/>
      <c r="OUQ97" s="311"/>
      <c r="OUR97" s="311"/>
      <c r="OUS97" s="311"/>
      <c r="OUT97" s="311"/>
      <c r="OUU97" s="311"/>
      <c r="OUV97" s="311"/>
      <c r="OUW97" s="311"/>
      <c r="OUX97" s="311"/>
      <c r="OUY97" s="311"/>
      <c r="OUZ97" s="311"/>
      <c r="OVA97" s="311"/>
      <c r="OVB97" s="311"/>
      <c r="OVC97" s="311"/>
      <c r="OVD97" s="311"/>
      <c r="OVE97" s="311"/>
      <c r="OVF97" s="311"/>
      <c r="OVG97" s="311"/>
      <c r="OVH97" s="311"/>
      <c r="OVI97" s="311"/>
      <c r="OVJ97" s="311"/>
      <c r="OVK97" s="311"/>
      <c r="OVL97" s="311"/>
      <c r="OVM97" s="311"/>
      <c r="OVN97" s="311"/>
      <c r="OVO97" s="311"/>
      <c r="OVP97" s="311"/>
      <c r="OVQ97" s="311"/>
      <c r="OVR97" s="311"/>
      <c r="OVS97" s="311"/>
      <c r="OVT97" s="311"/>
      <c r="OVU97" s="311"/>
      <c r="OVV97" s="311"/>
      <c r="OVW97" s="311"/>
      <c r="OVX97" s="311"/>
      <c r="OVY97" s="311"/>
      <c r="OVZ97" s="311"/>
      <c r="OWA97" s="311"/>
      <c r="OWB97" s="311"/>
      <c r="OWC97" s="311"/>
      <c r="OWD97" s="311"/>
      <c r="OWE97" s="311"/>
      <c r="OWF97" s="311"/>
      <c r="OWG97" s="311"/>
      <c r="OWH97" s="311"/>
      <c r="OWI97" s="311"/>
      <c r="OWJ97" s="311"/>
      <c r="OWK97" s="311"/>
      <c r="OWL97" s="311"/>
      <c r="OWM97" s="311"/>
      <c r="OWN97" s="311"/>
      <c r="OWO97" s="311"/>
      <c r="OWP97" s="311"/>
      <c r="OWQ97" s="311"/>
      <c r="OWR97" s="311"/>
      <c r="OWS97" s="311"/>
      <c r="OWT97" s="311"/>
      <c r="OWU97" s="311"/>
      <c r="OWV97" s="311"/>
      <c r="OWW97" s="311"/>
      <c r="OWX97" s="311"/>
      <c r="OWY97" s="311"/>
      <c r="OWZ97" s="311"/>
      <c r="OXA97" s="311"/>
      <c r="OXB97" s="311"/>
      <c r="OXC97" s="311"/>
      <c r="OXD97" s="311"/>
      <c r="OXE97" s="311"/>
      <c r="OXF97" s="311"/>
      <c r="OXG97" s="311"/>
      <c r="OXH97" s="311"/>
      <c r="OXI97" s="311"/>
      <c r="OXJ97" s="311"/>
      <c r="OXK97" s="311"/>
      <c r="OXL97" s="311"/>
      <c r="OXM97" s="311"/>
      <c r="OXN97" s="311"/>
      <c r="OXO97" s="311"/>
      <c r="OXP97" s="311"/>
      <c r="OXQ97" s="311"/>
      <c r="OXR97" s="311"/>
      <c r="OXS97" s="311"/>
      <c r="OXT97" s="311"/>
      <c r="OXU97" s="311"/>
      <c r="OXV97" s="311"/>
      <c r="OXW97" s="311"/>
      <c r="OXX97" s="311"/>
      <c r="OXY97" s="311"/>
      <c r="OXZ97" s="311"/>
      <c r="OYA97" s="311"/>
      <c r="OYB97" s="311"/>
      <c r="OYC97" s="311"/>
      <c r="OYD97" s="311"/>
      <c r="OYE97" s="311"/>
      <c r="OYF97" s="311"/>
      <c r="OYG97" s="311"/>
      <c r="OYH97" s="311"/>
      <c r="OYI97" s="311"/>
      <c r="OYJ97" s="311"/>
      <c r="OYK97" s="311"/>
      <c r="OYL97" s="311"/>
      <c r="OYM97" s="311"/>
      <c r="OYN97" s="311"/>
      <c r="OYO97" s="311"/>
      <c r="OYP97" s="311"/>
      <c r="OYQ97" s="311"/>
      <c r="OYR97" s="311"/>
      <c r="OYS97" s="311"/>
      <c r="OYT97" s="311"/>
      <c r="OYU97" s="311"/>
      <c r="OYV97" s="311"/>
      <c r="OYW97" s="311"/>
      <c r="OYX97" s="311"/>
      <c r="OYY97" s="311"/>
      <c r="OYZ97" s="311"/>
      <c r="OZA97" s="311"/>
      <c r="OZB97" s="311"/>
      <c r="OZC97" s="311"/>
      <c r="OZD97" s="311"/>
      <c r="OZE97" s="311"/>
      <c r="OZF97" s="311"/>
      <c r="OZG97" s="311"/>
      <c r="OZH97" s="311"/>
      <c r="OZI97" s="311"/>
      <c r="OZJ97" s="311"/>
      <c r="OZK97" s="311"/>
      <c r="OZL97" s="311"/>
      <c r="OZM97" s="311"/>
      <c r="OZN97" s="311"/>
      <c r="OZO97" s="311"/>
      <c r="OZP97" s="311"/>
      <c r="OZQ97" s="311"/>
      <c r="OZR97" s="311"/>
      <c r="OZS97" s="311"/>
      <c r="OZT97" s="311"/>
      <c r="OZU97" s="311"/>
      <c r="OZV97" s="311"/>
      <c r="OZW97" s="311"/>
      <c r="OZX97" s="311"/>
      <c r="OZY97" s="311"/>
      <c r="OZZ97" s="311"/>
      <c r="PAA97" s="311"/>
      <c r="PAB97" s="311"/>
      <c r="PAC97" s="311"/>
      <c r="PAD97" s="311"/>
      <c r="PAE97" s="311"/>
      <c r="PAF97" s="311"/>
      <c r="PAG97" s="311"/>
      <c r="PAH97" s="311"/>
      <c r="PAI97" s="311"/>
      <c r="PAJ97" s="311"/>
      <c r="PAK97" s="311"/>
      <c r="PAL97" s="311"/>
      <c r="PAM97" s="311"/>
      <c r="PAN97" s="311"/>
      <c r="PAO97" s="311"/>
      <c r="PAP97" s="311"/>
      <c r="PAQ97" s="311"/>
      <c r="PAR97" s="311"/>
      <c r="PAS97" s="311"/>
      <c r="PAT97" s="311"/>
      <c r="PAU97" s="311"/>
      <c r="PAV97" s="311"/>
      <c r="PAW97" s="311"/>
      <c r="PAX97" s="311"/>
      <c r="PAY97" s="311"/>
      <c r="PAZ97" s="311"/>
      <c r="PBA97" s="311"/>
      <c r="PBB97" s="311"/>
      <c r="PBC97" s="311"/>
      <c r="PBD97" s="311"/>
      <c r="PBE97" s="311"/>
      <c r="PBF97" s="311"/>
      <c r="PBG97" s="311"/>
      <c r="PBH97" s="311"/>
      <c r="PBI97" s="311"/>
      <c r="PBJ97" s="311"/>
      <c r="PBK97" s="311"/>
      <c r="PBL97" s="311"/>
      <c r="PBM97" s="311"/>
      <c r="PBN97" s="311"/>
      <c r="PBO97" s="311"/>
      <c r="PBP97" s="311"/>
      <c r="PBQ97" s="311"/>
      <c r="PBR97" s="311"/>
      <c r="PBS97" s="311"/>
      <c r="PBT97" s="311"/>
      <c r="PBU97" s="311"/>
      <c r="PBV97" s="311"/>
      <c r="PBW97" s="311"/>
      <c r="PBX97" s="311"/>
      <c r="PBY97" s="311"/>
      <c r="PBZ97" s="311"/>
      <c r="PCA97" s="311"/>
      <c r="PCB97" s="311"/>
      <c r="PCC97" s="311"/>
      <c r="PCD97" s="311"/>
      <c r="PCE97" s="311"/>
      <c r="PCF97" s="311"/>
      <c r="PCG97" s="311"/>
      <c r="PCH97" s="311"/>
      <c r="PCI97" s="311"/>
      <c r="PCJ97" s="311"/>
      <c r="PCK97" s="311"/>
      <c r="PCL97" s="311"/>
      <c r="PCM97" s="311"/>
      <c r="PCN97" s="311"/>
      <c r="PCO97" s="311"/>
      <c r="PCP97" s="311"/>
      <c r="PCQ97" s="311"/>
      <c r="PCR97" s="311"/>
      <c r="PCS97" s="311"/>
      <c r="PCT97" s="311"/>
      <c r="PCU97" s="311"/>
      <c r="PCV97" s="311"/>
      <c r="PCW97" s="311"/>
      <c r="PCX97" s="311"/>
      <c r="PCY97" s="311"/>
      <c r="PCZ97" s="311"/>
      <c r="PDA97" s="311"/>
      <c r="PDB97" s="311"/>
      <c r="PDC97" s="311"/>
      <c r="PDD97" s="311"/>
      <c r="PDE97" s="311"/>
      <c r="PDF97" s="311"/>
      <c r="PDG97" s="311"/>
      <c r="PDH97" s="311"/>
      <c r="PDI97" s="311"/>
      <c r="PDJ97" s="311"/>
      <c r="PDK97" s="311"/>
      <c r="PDL97" s="311"/>
      <c r="PDM97" s="311"/>
      <c r="PDN97" s="311"/>
      <c r="PDO97" s="311"/>
      <c r="PDP97" s="311"/>
      <c r="PDQ97" s="311"/>
      <c r="PDR97" s="311"/>
      <c r="PDS97" s="311"/>
      <c r="PDT97" s="311"/>
      <c r="PDU97" s="311"/>
      <c r="PDV97" s="311"/>
      <c r="PDW97" s="311"/>
      <c r="PDX97" s="311"/>
      <c r="PDY97" s="311"/>
      <c r="PDZ97" s="311"/>
      <c r="PEA97" s="311"/>
      <c r="PEB97" s="311"/>
      <c r="PEC97" s="311"/>
      <c r="PED97" s="311"/>
      <c r="PEE97" s="311"/>
      <c r="PEF97" s="311"/>
      <c r="PEG97" s="311"/>
      <c r="PEH97" s="311"/>
      <c r="PEI97" s="311"/>
      <c r="PEJ97" s="311"/>
      <c r="PEK97" s="311"/>
      <c r="PEL97" s="311"/>
      <c r="PEM97" s="311"/>
      <c r="PEN97" s="311"/>
      <c r="PEO97" s="311"/>
      <c r="PEP97" s="311"/>
      <c r="PEQ97" s="311"/>
      <c r="PER97" s="311"/>
      <c r="PES97" s="311"/>
      <c r="PET97" s="311"/>
      <c r="PEU97" s="311"/>
      <c r="PEV97" s="311"/>
      <c r="PEW97" s="311"/>
      <c r="PEX97" s="311"/>
      <c r="PEY97" s="311"/>
      <c r="PEZ97" s="311"/>
      <c r="PFA97" s="311"/>
      <c r="PFB97" s="311"/>
      <c r="PFC97" s="311"/>
      <c r="PFD97" s="311"/>
      <c r="PFE97" s="311"/>
      <c r="PFF97" s="311"/>
      <c r="PFG97" s="311"/>
      <c r="PFH97" s="311"/>
      <c r="PFI97" s="311"/>
      <c r="PFJ97" s="311"/>
      <c r="PFK97" s="311"/>
      <c r="PFL97" s="311"/>
      <c r="PFM97" s="311"/>
      <c r="PFN97" s="311"/>
      <c r="PFO97" s="311"/>
      <c r="PFP97" s="311"/>
      <c r="PFQ97" s="311"/>
      <c r="PFR97" s="311"/>
      <c r="PFS97" s="311"/>
      <c r="PFT97" s="311"/>
      <c r="PFU97" s="311"/>
      <c r="PFV97" s="311"/>
      <c r="PFW97" s="311"/>
      <c r="PFX97" s="311"/>
      <c r="PFY97" s="311"/>
      <c r="PFZ97" s="311"/>
      <c r="PGA97" s="311"/>
      <c r="PGB97" s="311"/>
      <c r="PGC97" s="311"/>
      <c r="PGD97" s="311"/>
      <c r="PGE97" s="311"/>
      <c r="PGF97" s="311"/>
      <c r="PGG97" s="311"/>
      <c r="PGH97" s="311"/>
      <c r="PGI97" s="311"/>
      <c r="PGJ97" s="311"/>
      <c r="PGK97" s="311"/>
      <c r="PGL97" s="311"/>
      <c r="PGM97" s="311"/>
      <c r="PGN97" s="311"/>
      <c r="PGO97" s="311"/>
      <c r="PGP97" s="311"/>
      <c r="PGQ97" s="311"/>
      <c r="PGR97" s="311"/>
      <c r="PGS97" s="311"/>
      <c r="PGT97" s="311"/>
      <c r="PGU97" s="311"/>
      <c r="PGV97" s="311"/>
      <c r="PGW97" s="311"/>
      <c r="PGX97" s="311"/>
      <c r="PGY97" s="311"/>
      <c r="PGZ97" s="311"/>
      <c r="PHA97" s="311"/>
      <c r="PHB97" s="311"/>
      <c r="PHC97" s="311"/>
      <c r="PHD97" s="311"/>
      <c r="PHE97" s="311"/>
      <c r="PHF97" s="311"/>
      <c r="PHG97" s="311"/>
      <c r="PHH97" s="311"/>
      <c r="PHI97" s="311"/>
      <c r="PHJ97" s="311"/>
      <c r="PHK97" s="311"/>
      <c r="PHL97" s="311"/>
      <c r="PHM97" s="311"/>
      <c r="PHN97" s="311"/>
      <c r="PHO97" s="311"/>
      <c r="PHP97" s="311"/>
      <c r="PHQ97" s="311"/>
      <c r="PHR97" s="311"/>
      <c r="PHS97" s="311"/>
      <c r="PHT97" s="311"/>
      <c r="PHU97" s="311"/>
      <c r="PHV97" s="311"/>
      <c r="PHW97" s="311"/>
      <c r="PHX97" s="311"/>
      <c r="PHY97" s="311"/>
      <c r="PHZ97" s="311"/>
      <c r="PIA97" s="311"/>
      <c r="PIB97" s="311"/>
      <c r="PIC97" s="311"/>
      <c r="PID97" s="311"/>
      <c r="PIE97" s="311"/>
      <c r="PIF97" s="311"/>
      <c r="PIG97" s="311"/>
      <c r="PIH97" s="311"/>
      <c r="PII97" s="311"/>
      <c r="PIJ97" s="311"/>
      <c r="PIK97" s="311"/>
      <c r="PIL97" s="311"/>
      <c r="PIM97" s="311"/>
      <c r="PIN97" s="311"/>
      <c r="PIO97" s="311"/>
      <c r="PIP97" s="311"/>
      <c r="PIQ97" s="311"/>
      <c r="PIR97" s="311"/>
      <c r="PIS97" s="311"/>
      <c r="PIT97" s="311"/>
      <c r="PIU97" s="311"/>
      <c r="PIV97" s="311"/>
      <c r="PIW97" s="311"/>
      <c r="PIX97" s="311"/>
      <c r="PIY97" s="311"/>
      <c r="PIZ97" s="311"/>
      <c r="PJA97" s="311"/>
      <c r="PJB97" s="311"/>
      <c r="PJC97" s="311"/>
      <c r="PJD97" s="311"/>
      <c r="PJE97" s="311"/>
      <c r="PJF97" s="311"/>
      <c r="PJG97" s="311"/>
      <c r="PJH97" s="311"/>
      <c r="PJI97" s="311"/>
      <c r="PJJ97" s="311"/>
      <c r="PJK97" s="311"/>
      <c r="PJL97" s="311"/>
      <c r="PJM97" s="311"/>
      <c r="PJN97" s="311"/>
      <c r="PJO97" s="311"/>
      <c r="PJP97" s="311"/>
      <c r="PJQ97" s="311"/>
      <c r="PJR97" s="311"/>
      <c r="PJS97" s="311"/>
      <c r="PJT97" s="311"/>
      <c r="PJU97" s="311"/>
      <c r="PJV97" s="311"/>
      <c r="PJW97" s="311"/>
      <c r="PJX97" s="311"/>
      <c r="PJY97" s="311"/>
      <c r="PJZ97" s="311"/>
      <c r="PKA97" s="311"/>
      <c r="PKB97" s="311"/>
      <c r="PKC97" s="311"/>
      <c r="PKD97" s="311"/>
      <c r="PKE97" s="311"/>
      <c r="PKF97" s="311"/>
      <c r="PKG97" s="311"/>
      <c r="PKH97" s="311"/>
      <c r="PKI97" s="311"/>
      <c r="PKJ97" s="311"/>
      <c r="PKK97" s="311"/>
      <c r="PKL97" s="311"/>
      <c r="PKM97" s="311"/>
      <c r="PKN97" s="311"/>
      <c r="PKO97" s="311"/>
      <c r="PKP97" s="311"/>
      <c r="PKQ97" s="311"/>
      <c r="PKR97" s="311"/>
      <c r="PKS97" s="311"/>
      <c r="PKT97" s="311"/>
      <c r="PKU97" s="311"/>
      <c r="PKV97" s="311"/>
      <c r="PKW97" s="311"/>
      <c r="PKX97" s="311"/>
      <c r="PKY97" s="311"/>
      <c r="PKZ97" s="311"/>
      <c r="PLA97" s="311"/>
      <c r="PLB97" s="311"/>
      <c r="PLC97" s="311"/>
      <c r="PLD97" s="311"/>
      <c r="PLE97" s="311"/>
      <c r="PLF97" s="311"/>
      <c r="PLG97" s="311"/>
      <c r="PLH97" s="311"/>
      <c r="PLI97" s="311"/>
      <c r="PLJ97" s="311"/>
      <c r="PLK97" s="311"/>
      <c r="PLL97" s="311"/>
      <c r="PLM97" s="311"/>
      <c r="PLN97" s="311"/>
      <c r="PLO97" s="311"/>
      <c r="PLP97" s="311"/>
      <c r="PLQ97" s="311"/>
      <c r="PLR97" s="311"/>
      <c r="PLS97" s="311"/>
      <c r="PLT97" s="311"/>
      <c r="PLU97" s="311"/>
      <c r="PLV97" s="311"/>
      <c r="PLW97" s="311"/>
      <c r="PLX97" s="311"/>
      <c r="PLY97" s="311"/>
      <c r="PLZ97" s="311"/>
      <c r="PMA97" s="311"/>
      <c r="PMB97" s="311"/>
      <c r="PMC97" s="311"/>
      <c r="PMD97" s="311"/>
      <c r="PME97" s="311"/>
      <c r="PMF97" s="311"/>
      <c r="PMG97" s="311"/>
      <c r="PMH97" s="311"/>
      <c r="PMI97" s="311"/>
      <c r="PMJ97" s="311"/>
      <c r="PMK97" s="311"/>
      <c r="PML97" s="311"/>
      <c r="PMM97" s="311"/>
      <c r="PMN97" s="311"/>
      <c r="PMO97" s="311"/>
      <c r="PMP97" s="311"/>
      <c r="PMQ97" s="311"/>
      <c r="PMR97" s="311"/>
      <c r="PMS97" s="311"/>
      <c r="PMT97" s="311"/>
      <c r="PMU97" s="311"/>
      <c r="PMV97" s="311"/>
      <c r="PMW97" s="311"/>
      <c r="PMX97" s="311"/>
      <c r="PMY97" s="311"/>
      <c r="PMZ97" s="311"/>
      <c r="PNA97" s="311"/>
      <c r="PNB97" s="311"/>
      <c r="PNC97" s="311"/>
      <c r="PND97" s="311"/>
      <c r="PNE97" s="311"/>
      <c r="PNF97" s="311"/>
      <c r="PNG97" s="311"/>
      <c r="PNH97" s="311"/>
      <c r="PNI97" s="311"/>
      <c r="PNJ97" s="311"/>
      <c r="PNK97" s="311"/>
      <c r="PNL97" s="311"/>
      <c r="PNM97" s="311"/>
      <c r="PNN97" s="311"/>
      <c r="PNO97" s="311"/>
      <c r="PNP97" s="311"/>
      <c r="PNQ97" s="311"/>
      <c r="PNR97" s="311"/>
      <c r="PNS97" s="311"/>
      <c r="PNT97" s="311"/>
      <c r="PNU97" s="311"/>
      <c r="PNV97" s="311"/>
      <c r="PNW97" s="311"/>
      <c r="PNX97" s="311"/>
      <c r="PNY97" s="311"/>
      <c r="PNZ97" s="311"/>
      <c r="POA97" s="311"/>
      <c r="POB97" s="311"/>
      <c r="POC97" s="311"/>
      <c r="POD97" s="311"/>
      <c r="POE97" s="311"/>
      <c r="POF97" s="311"/>
      <c r="POG97" s="311"/>
      <c r="POH97" s="311"/>
      <c r="POI97" s="311"/>
      <c r="POJ97" s="311"/>
      <c r="POK97" s="311"/>
      <c r="POL97" s="311"/>
      <c r="POM97" s="311"/>
      <c r="PON97" s="311"/>
      <c r="POO97" s="311"/>
      <c r="POP97" s="311"/>
      <c r="POQ97" s="311"/>
      <c r="POR97" s="311"/>
      <c r="POS97" s="311"/>
      <c r="POT97" s="311"/>
      <c r="POU97" s="311"/>
      <c r="POV97" s="311"/>
      <c r="POW97" s="311"/>
      <c r="POX97" s="311"/>
      <c r="POY97" s="311"/>
      <c r="POZ97" s="311"/>
      <c r="PPA97" s="311"/>
      <c r="PPB97" s="311"/>
      <c r="PPC97" s="311"/>
      <c r="PPD97" s="311"/>
      <c r="PPE97" s="311"/>
      <c r="PPF97" s="311"/>
      <c r="PPG97" s="311"/>
      <c r="PPH97" s="311"/>
      <c r="PPI97" s="311"/>
      <c r="PPJ97" s="311"/>
      <c r="PPK97" s="311"/>
      <c r="PPL97" s="311"/>
      <c r="PPM97" s="311"/>
      <c r="PPN97" s="311"/>
      <c r="PPO97" s="311"/>
      <c r="PPP97" s="311"/>
      <c r="PPQ97" s="311"/>
      <c r="PPR97" s="311"/>
      <c r="PPS97" s="311"/>
      <c r="PPT97" s="311"/>
      <c r="PPU97" s="311"/>
      <c r="PPV97" s="311"/>
      <c r="PPW97" s="311"/>
      <c r="PPX97" s="311"/>
      <c r="PPY97" s="311"/>
      <c r="PPZ97" s="311"/>
      <c r="PQA97" s="311"/>
      <c r="PQB97" s="311"/>
      <c r="PQC97" s="311"/>
      <c r="PQD97" s="311"/>
      <c r="PQE97" s="311"/>
      <c r="PQF97" s="311"/>
      <c r="PQG97" s="311"/>
      <c r="PQH97" s="311"/>
      <c r="PQI97" s="311"/>
      <c r="PQJ97" s="311"/>
      <c r="PQK97" s="311"/>
      <c r="PQL97" s="311"/>
      <c r="PQM97" s="311"/>
      <c r="PQN97" s="311"/>
      <c r="PQO97" s="311"/>
      <c r="PQP97" s="311"/>
      <c r="PQQ97" s="311"/>
      <c r="PQR97" s="311"/>
      <c r="PQS97" s="311"/>
      <c r="PQT97" s="311"/>
      <c r="PQU97" s="311"/>
      <c r="PQV97" s="311"/>
      <c r="PQW97" s="311"/>
      <c r="PQX97" s="311"/>
      <c r="PQY97" s="311"/>
      <c r="PQZ97" s="311"/>
      <c r="PRA97" s="311"/>
      <c r="PRB97" s="311"/>
      <c r="PRC97" s="311"/>
      <c r="PRD97" s="311"/>
      <c r="PRE97" s="311"/>
      <c r="PRF97" s="311"/>
      <c r="PRG97" s="311"/>
      <c r="PRH97" s="311"/>
      <c r="PRI97" s="311"/>
      <c r="PRJ97" s="311"/>
      <c r="PRK97" s="311"/>
      <c r="PRL97" s="311"/>
      <c r="PRM97" s="311"/>
      <c r="PRN97" s="311"/>
      <c r="PRO97" s="311"/>
      <c r="PRP97" s="311"/>
      <c r="PRQ97" s="311"/>
      <c r="PRR97" s="311"/>
      <c r="PRS97" s="311"/>
      <c r="PRT97" s="311"/>
      <c r="PRU97" s="311"/>
      <c r="PRV97" s="311"/>
      <c r="PRW97" s="311"/>
      <c r="PRX97" s="311"/>
      <c r="PRY97" s="311"/>
      <c r="PRZ97" s="311"/>
      <c r="PSA97" s="311"/>
      <c r="PSB97" s="311"/>
      <c r="PSC97" s="311"/>
      <c r="PSD97" s="311"/>
      <c r="PSE97" s="311"/>
      <c r="PSF97" s="311"/>
      <c r="PSG97" s="311"/>
      <c r="PSH97" s="311"/>
      <c r="PSI97" s="311"/>
      <c r="PSJ97" s="311"/>
      <c r="PSK97" s="311"/>
      <c r="PSL97" s="311"/>
      <c r="PSM97" s="311"/>
      <c r="PSN97" s="311"/>
      <c r="PSO97" s="311"/>
      <c r="PSP97" s="311"/>
      <c r="PSQ97" s="311"/>
      <c r="PSR97" s="311"/>
      <c r="PSS97" s="311"/>
      <c r="PST97" s="311"/>
      <c r="PSU97" s="311"/>
      <c r="PSV97" s="311"/>
      <c r="PSW97" s="311"/>
      <c r="PSX97" s="311"/>
      <c r="PSY97" s="311"/>
      <c r="PSZ97" s="311"/>
      <c r="PTA97" s="311"/>
      <c r="PTB97" s="311"/>
      <c r="PTC97" s="311"/>
      <c r="PTD97" s="311"/>
      <c r="PTE97" s="311"/>
      <c r="PTF97" s="311"/>
      <c r="PTG97" s="311"/>
      <c r="PTH97" s="311"/>
      <c r="PTI97" s="311"/>
      <c r="PTJ97" s="311"/>
      <c r="PTK97" s="311"/>
      <c r="PTL97" s="311"/>
      <c r="PTM97" s="311"/>
      <c r="PTN97" s="311"/>
      <c r="PTO97" s="311"/>
      <c r="PTP97" s="311"/>
      <c r="PTQ97" s="311"/>
      <c r="PTR97" s="311"/>
      <c r="PTS97" s="311"/>
      <c r="PTT97" s="311"/>
      <c r="PTU97" s="311"/>
      <c r="PTV97" s="311"/>
      <c r="PTW97" s="311"/>
      <c r="PTX97" s="311"/>
      <c r="PTY97" s="311"/>
      <c r="PTZ97" s="311"/>
      <c r="PUA97" s="311"/>
      <c r="PUB97" s="311"/>
      <c r="PUC97" s="311"/>
      <c r="PUD97" s="311"/>
      <c r="PUE97" s="311"/>
      <c r="PUF97" s="311"/>
      <c r="PUG97" s="311"/>
      <c r="PUH97" s="311"/>
      <c r="PUI97" s="311"/>
      <c r="PUJ97" s="311"/>
      <c r="PUK97" s="311"/>
      <c r="PUL97" s="311"/>
      <c r="PUM97" s="311"/>
      <c r="PUN97" s="311"/>
      <c r="PUO97" s="311"/>
      <c r="PUP97" s="311"/>
      <c r="PUQ97" s="311"/>
      <c r="PUR97" s="311"/>
      <c r="PUS97" s="311"/>
      <c r="PUT97" s="311"/>
      <c r="PUU97" s="311"/>
      <c r="PUV97" s="311"/>
      <c r="PUW97" s="311"/>
      <c r="PUX97" s="311"/>
      <c r="PUY97" s="311"/>
      <c r="PUZ97" s="311"/>
      <c r="PVA97" s="311"/>
      <c r="PVB97" s="311"/>
      <c r="PVC97" s="311"/>
      <c r="PVD97" s="311"/>
      <c r="PVE97" s="311"/>
      <c r="PVF97" s="311"/>
      <c r="PVG97" s="311"/>
      <c r="PVH97" s="311"/>
      <c r="PVI97" s="311"/>
      <c r="PVJ97" s="311"/>
      <c r="PVK97" s="311"/>
      <c r="PVL97" s="311"/>
      <c r="PVM97" s="311"/>
      <c r="PVN97" s="311"/>
      <c r="PVO97" s="311"/>
      <c r="PVP97" s="311"/>
      <c r="PVQ97" s="311"/>
      <c r="PVR97" s="311"/>
      <c r="PVS97" s="311"/>
      <c r="PVT97" s="311"/>
      <c r="PVU97" s="311"/>
      <c r="PVV97" s="311"/>
      <c r="PVW97" s="311"/>
      <c r="PVX97" s="311"/>
      <c r="PVY97" s="311"/>
      <c r="PVZ97" s="311"/>
      <c r="PWA97" s="311"/>
      <c r="PWB97" s="311"/>
      <c r="PWC97" s="311"/>
      <c r="PWD97" s="311"/>
      <c r="PWE97" s="311"/>
      <c r="PWF97" s="311"/>
      <c r="PWG97" s="311"/>
      <c r="PWH97" s="311"/>
      <c r="PWI97" s="311"/>
      <c r="PWJ97" s="311"/>
      <c r="PWK97" s="311"/>
      <c r="PWL97" s="311"/>
      <c r="PWM97" s="311"/>
      <c r="PWN97" s="311"/>
      <c r="PWO97" s="311"/>
      <c r="PWP97" s="311"/>
      <c r="PWQ97" s="311"/>
      <c r="PWR97" s="311"/>
      <c r="PWS97" s="311"/>
      <c r="PWT97" s="311"/>
      <c r="PWU97" s="311"/>
      <c r="PWV97" s="311"/>
      <c r="PWW97" s="311"/>
      <c r="PWX97" s="311"/>
      <c r="PWY97" s="311"/>
      <c r="PWZ97" s="311"/>
      <c r="PXA97" s="311"/>
      <c r="PXB97" s="311"/>
      <c r="PXC97" s="311"/>
      <c r="PXD97" s="311"/>
      <c r="PXE97" s="311"/>
      <c r="PXF97" s="311"/>
      <c r="PXG97" s="311"/>
      <c r="PXH97" s="311"/>
      <c r="PXI97" s="311"/>
      <c r="PXJ97" s="311"/>
      <c r="PXK97" s="311"/>
      <c r="PXL97" s="311"/>
      <c r="PXM97" s="311"/>
      <c r="PXN97" s="311"/>
      <c r="PXO97" s="311"/>
      <c r="PXP97" s="311"/>
      <c r="PXQ97" s="311"/>
      <c r="PXR97" s="311"/>
      <c r="PXS97" s="311"/>
      <c r="PXT97" s="311"/>
      <c r="PXU97" s="311"/>
      <c r="PXV97" s="311"/>
      <c r="PXW97" s="311"/>
      <c r="PXX97" s="311"/>
      <c r="PXY97" s="311"/>
      <c r="PXZ97" s="311"/>
      <c r="PYA97" s="311"/>
      <c r="PYB97" s="311"/>
      <c r="PYC97" s="311"/>
      <c r="PYD97" s="311"/>
      <c r="PYE97" s="311"/>
      <c r="PYF97" s="311"/>
      <c r="PYG97" s="311"/>
      <c r="PYH97" s="311"/>
      <c r="PYI97" s="311"/>
      <c r="PYJ97" s="311"/>
      <c r="PYK97" s="311"/>
      <c r="PYL97" s="311"/>
      <c r="PYM97" s="311"/>
      <c r="PYN97" s="311"/>
      <c r="PYO97" s="311"/>
      <c r="PYP97" s="311"/>
      <c r="PYQ97" s="311"/>
      <c r="PYR97" s="311"/>
      <c r="PYS97" s="311"/>
      <c r="PYT97" s="311"/>
      <c r="PYU97" s="311"/>
      <c r="PYV97" s="311"/>
      <c r="PYW97" s="311"/>
      <c r="PYX97" s="311"/>
      <c r="PYY97" s="311"/>
      <c r="PYZ97" s="311"/>
      <c r="PZA97" s="311"/>
      <c r="PZB97" s="311"/>
      <c r="PZC97" s="311"/>
      <c r="PZD97" s="311"/>
      <c r="PZE97" s="311"/>
      <c r="PZF97" s="311"/>
      <c r="PZG97" s="311"/>
      <c r="PZH97" s="311"/>
      <c r="PZI97" s="311"/>
      <c r="PZJ97" s="311"/>
      <c r="PZK97" s="311"/>
      <c r="PZL97" s="311"/>
      <c r="PZM97" s="311"/>
      <c r="PZN97" s="311"/>
      <c r="PZO97" s="311"/>
      <c r="PZP97" s="311"/>
      <c r="PZQ97" s="311"/>
      <c r="PZR97" s="311"/>
      <c r="PZS97" s="311"/>
      <c r="PZT97" s="311"/>
      <c r="PZU97" s="311"/>
      <c r="PZV97" s="311"/>
      <c r="PZW97" s="311"/>
      <c r="PZX97" s="311"/>
      <c r="PZY97" s="311"/>
      <c r="PZZ97" s="311"/>
      <c r="QAA97" s="311"/>
      <c r="QAB97" s="311"/>
      <c r="QAC97" s="311"/>
      <c r="QAD97" s="311"/>
      <c r="QAE97" s="311"/>
      <c r="QAF97" s="311"/>
      <c r="QAG97" s="311"/>
      <c r="QAH97" s="311"/>
      <c r="QAI97" s="311"/>
      <c r="QAJ97" s="311"/>
      <c r="QAK97" s="311"/>
      <c r="QAL97" s="311"/>
      <c r="QAM97" s="311"/>
      <c r="QAN97" s="311"/>
      <c r="QAO97" s="311"/>
      <c r="QAP97" s="311"/>
      <c r="QAQ97" s="311"/>
      <c r="QAR97" s="311"/>
      <c r="QAS97" s="311"/>
      <c r="QAT97" s="311"/>
      <c r="QAU97" s="311"/>
      <c r="QAV97" s="311"/>
      <c r="QAW97" s="311"/>
      <c r="QAX97" s="311"/>
      <c r="QAY97" s="311"/>
      <c r="QAZ97" s="311"/>
      <c r="QBA97" s="311"/>
      <c r="QBB97" s="311"/>
      <c r="QBC97" s="311"/>
      <c r="QBD97" s="311"/>
      <c r="QBE97" s="311"/>
      <c r="QBF97" s="311"/>
      <c r="QBG97" s="311"/>
      <c r="QBH97" s="311"/>
      <c r="QBI97" s="311"/>
      <c r="QBJ97" s="311"/>
      <c r="QBK97" s="311"/>
      <c r="QBL97" s="311"/>
      <c r="QBM97" s="311"/>
      <c r="QBN97" s="311"/>
      <c r="QBO97" s="311"/>
      <c r="QBP97" s="311"/>
      <c r="QBQ97" s="311"/>
      <c r="QBR97" s="311"/>
      <c r="QBS97" s="311"/>
      <c r="QBT97" s="311"/>
      <c r="QBU97" s="311"/>
      <c r="QBV97" s="311"/>
      <c r="QBW97" s="311"/>
      <c r="QBX97" s="311"/>
      <c r="QBY97" s="311"/>
      <c r="QBZ97" s="311"/>
      <c r="QCA97" s="311"/>
      <c r="QCB97" s="311"/>
      <c r="QCC97" s="311"/>
      <c r="QCD97" s="311"/>
      <c r="QCE97" s="311"/>
      <c r="QCF97" s="311"/>
      <c r="QCG97" s="311"/>
      <c r="QCH97" s="311"/>
      <c r="QCI97" s="311"/>
      <c r="QCJ97" s="311"/>
      <c r="QCK97" s="311"/>
      <c r="QCL97" s="311"/>
      <c r="QCM97" s="311"/>
      <c r="QCN97" s="311"/>
      <c r="QCO97" s="311"/>
      <c r="QCP97" s="311"/>
      <c r="QCQ97" s="311"/>
      <c r="QCR97" s="311"/>
      <c r="QCS97" s="311"/>
      <c r="QCT97" s="311"/>
      <c r="QCU97" s="311"/>
      <c r="QCV97" s="311"/>
      <c r="QCW97" s="311"/>
      <c r="QCX97" s="311"/>
      <c r="QCY97" s="311"/>
      <c r="QCZ97" s="311"/>
      <c r="QDA97" s="311"/>
      <c r="QDB97" s="311"/>
      <c r="QDC97" s="311"/>
      <c r="QDD97" s="311"/>
      <c r="QDE97" s="311"/>
      <c r="QDF97" s="311"/>
      <c r="QDG97" s="311"/>
      <c r="QDH97" s="311"/>
      <c r="QDI97" s="311"/>
      <c r="QDJ97" s="311"/>
      <c r="QDK97" s="311"/>
      <c r="QDL97" s="311"/>
      <c r="QDM97" s="311"/>
      <c r="QDN97" s="311"/>
      <c r="QDO97" s="311"/>
      <c r="QDP97" s="311"/>
      <c r="QDQ97" s="311"/>
      <c r="QDR97" s="311"/>
      <c r="QDS97" s="311"/>
      <c r="QDT97" s="311"/>
      <c r="QDU97" s="311"/>
      <c r="QDV97" s="311"/>
      <c r="QDW97" s="311"/>
      <c r="QDX97" s="311"/>
      <c r="QDY97" s="311"/>
      <c r="QDZ97" s="311"/>
      <c r="QEA97" s="311"/>
      <c r="QEB97" s="311"/>
      <c r="QEC97" s="311"/>
      <c r="QED97" s="311"/>
      <c r="QEE97" s="311"/>
      <c r="QEF97" s="311"/>
      <c r="QEG97" s="311"/>
      <c r="QEH97" s="311"/>
      <c r="QEI97" s="311"/>
      <c r="QEJ97" s="311"/>
      <c r="QEK97" s="311"/>
      <c r="QEL97" s="311"/>
      <c r="QEM97" s="311"/>
      <c r="QEN97" s="311"/>
      <c r="QEO97" s="311"/>
      <c r="QEP97" s="311"/>
      <c r="QEQ97" s="311"/>
      <c r="QER97" s="311"/>
      <c r="QES97" s="311"/>
      <c r="QET97" s="311"/>
      <c r="QEU97" s="311"/>
      <c r="QEV97" s="311"/>
      <c r="QEW97" s="311"/>
      <c r="QEX97" s="311"/>
      <c r="QEY97" s="311"/>
      <c r="QEZ97" s="311"/>
      <c r="QFA97" s="311"/>
      <c r="QFB97" s="311"/>
      <c r="QFC97" s="311"/>
      <c r="QFD97" s="311"/>
      <c r="QFE97" s="311"/>
      <c r="QFF97" s="311"/>
      <c r="QFG97" s="311"/>
      <c r="QFH97" s="311"/>
      <c r="QFI97" s="311"/>
      <c r="QFJ97" s="311"/>
      <c r="QFK97" s="311"/>
      <c r="QFL97" s="311"/>
      <c r="QFM97" s="311"/>
      <c r="QFN97" s="311"/>
      <c r="QFO97" s="311"/>
      <c r="QFP97" s="311"/>
      <c r="QFQ97" s="311"/>
      <c r="QFR97" s="311"/>
      <c r="QFS97" s="311"/>
      <c r="QFT97" s="311"/>
      <c r="QFU97" s="311"/>
      <c r="QFV97" s="311"/>
      <c r="QFW97" s="311"/>
      <c r="QFX97" s="311"/>
      <c r="QFY97" s="311"/>
      <c r="QFZ97" s="311"/>
      <c r="QGA97" s="311"/>
      <c r="QGB97" s="311"/>
      <c r="QGC97" s="311"/>
      <c r="QGD97" s="311"/>
      <c r="QGE97" s="311"/>
      <c r="QGF97" s="311"/>
      <c r="QGG97" s="311"/>
      <c r="QGH97" s="311"/>
      <c r="QGI97" s="311"/>
      <c r="QGJ97" s="311"/>
      <c r="QGK97" s="311"/>
      <c r="QGL97" s="311"/>
      <c r="QGM97" s="311"/>
      <c r="QGN97" s="311"/>
      <c r="QGO97" s="311"/>
      <c r="QGP97" s="311"/>
      <c r="QGQ97" s="311"/>
      <c r="QGR97" s="311"/>
      <c r="QGS97" s="311"/>
      <c r="QGT97" s="311"/>
      <c r="QGU97" s="311"/>
      <c r="QGV97" s="311"/>
      <c r="QGW97" s="311"/>
      <c r="QGX97" s="311"/>
      <c r="QGY97" s="311"/>
      <c r="QGZ97" s="311"/>
      <c r="QHA97" s="311"/>
      <c r="QHB97" s="311"/>
      <c r="QHC97" s="311"/>
      <c r="QHD97" s="311"/>
      <c r="QHE97" s="311"/>
      <c r="QHF97" s="311"/>
      <c r="QHG97" s="311"/>
      <c r="QHH97" s="311"/>
      <c r="QHI97" s="311"/>
      <c r="QHJ97" s="311"/>
      <c r="QHK97" s="311"/>
      <c r="QHL97" s="311"/>
      <c r="QHM97" s="311"/>
      <c r="QHN97" s="311"/>
      <c r="QHO97" s="311"/>
      <c r="QHP97" s="311"/>
      <c r="QHQ97" s="311"/>
      <c r="QHR97" s="311"/>
      <c r="QHS97" s="311"/>
      <c r="QHT97" s="311"/>
      <c r="QHU97" s="311"/>
      <c r="QHV97" s="311"/>
      <c r="QHW97" s="311"/>
      <c r="QHX97" s="311"/>
      <c r="QHY97" s="311"/>
      <c r="QHZ97" s="311"/>
      <c r="QIA97" s="311"/>
      <c r="QIB97" s="311"/>
      <c r="QIC97" s="311"/>
      <c r="QID97" s="311"/>
      <c r="QIE97" s="311"/>
      <c r="QIF97" s="311"/>
      <c r="QIG97" s="311"/>
      <c r="QIH97" s="311"/>
      <c r="QII97" s="311"/>
      <c r="QIJ97" s="311"/>
      <c r="QIK97" s="311"/>
      <c r="QIL97" s="311"/>
      <c r="QIM97" s="311"/>
      <c r="QIN97" s="311"/>
      <c r="QIO97" s="311"/>
      <c r="QIP97" s="311"/>
      <c r="QIQ97" s="311"/>
      <c r="QIR97" s="311"/>
      <c r="QIS97" s="311"/>
      <c r="QIT97" s="311"/>
      <c r="QIU97" s="311"/>
      <c r="QIV97" s="311"/>
      <c r="QIW97" s="311"/>
      <c r="QIX97" s="311"/>
      <c r="QIY97" s="311"/>
      <c r="QIZ97" s="311"/>
      <c r="QJA97" s="311"/>
      <c r="QJB97" s="311"/>
      <c r="QJC97" s="311"/>
      <c r="QJD97" s="311"/>
      <c r="QJE97" s="311"/>
      <c r="QJF97" s="311"/>
      <c r="QJG97" s="311"/>
      <c r="QJH97" s="311"/>
      <c r="QJI97" s="311"/>
      <c r="QJJ97" s="311"/>
      <c r="QJK97" s="311"/>
      <c r="QJL97" s="311"/>
      <c r="QJM97" s="311"/>
      <c r="QJN97" s="311"/>
      <c r="QJO97" s="311"/>
      <c r="QJP97" s="311"/>
      <c r="QJQ97" s="311"/>
      <c r="QJR97" s="311"/>
      <c r="QJS97" s="311"/>
      <c r="QJT97" s="311"/>
      <c r="QJU97" s="311"/>
      <c r="QJV97" s="311"/>
      <c r="QJW97" s="311"/>
      <c r="QJX97" s="311"/>
      <c r="QJY97" s="311"/>
      <c r="QJZ97" s="311"/>
      <c r="QKA97" s="311"/>
      <c r="QKB97" s="311"/>
      <c r="QKC97" s="311"/>
      <c r="QKD97" s="311"/>
      <c r="QKE97" s="311"/>
      <c r="QKF97" s="311"/>
      <c r="QKG97" s="311"/>
      <c r="QKH97" s="311"/>
      <c r="QKI97" s="311"/>
      <c r="QKJ97" s="311"/>
      <c r="QKK97" s="311"/>
      <c r="QKL97" s="311"/>
      <c r="QKM97" s="311"/>
      <c r="QKN97" s="311"/>
      <c r="QKO97" s="311"/>
      <c r="QKP97" s="311"/>
      <c r="QKQ97" s="311"/>
      <c r="QKR97" s="311"/>
      <c r="QKS97" s="311"/>
      <c r="QKT97" s="311"/>
      <c r="QKU97" s="311"/>
      <c r="QKV97" s="311"/>
      <c r="QKW97" s="311"/>
      <c r="QKX97" s="311"/>
      <c r="QKY97" s="311"/>
      <c r="QKZ97" s="311"/>
      <c r="QLA97" s="311"/>
      <c r="QLB97" s="311"/>
      <c r="QLC97" s="311"/>
      <c r="QLD97" s="311"/>
      <c r="QLE97" s="311"/>
      <c r="QLF97" s="311"/>
      <c r="QLG97" s="311"/>
      <c r="QLH97" s="311"/>
      <c r="QLI97" s="311"/>
      <c r="QLJ97" s="311"/>
      <c r="QLK97" s="311"/>
      <c r="QLL97" s="311"/>
      <c r="QLM97" s="311"/>
      <c r="QLN97" s="311"/>
      <c r="QLO97" s="311"/>
      <c r="QLP97" s="311"/>
      <c r="QLQ97" s="311"/>
      <c r="QLR97" s="311"/>
      <c r="QLS97" s="311"/>
      <c r="QLT97" s="311"/>
      <c r="QLU97" s="311"/>
      <c r="QLV97" s="311"/>
      <c r="QLW97" s="311"/>
      <c r="QLX97" s="311"/>
      <c r="QLY97" s="311"/>
      <c r="QLZ97" s="311"/>
      <c r="QMA97" s="311"/>
      <c r="QMB97" s="311"/>
      <c r="QMC97" s="311"/>
      <c r="QMD97" s="311"/>
      <c r="QME97" s="311"/>
      <c r="QMF97" s="311"/>
      <c r="QMG97" s="311"/>
      <c r="QMH97" s="311"/>
      <c r="QMI97" s="311"/>
      <c r="QMJ97" s="311"/>
      <c r="QMK97" s="311"/>
      <c r="QML97" s="311"/>
      <c r="QMM97" s="311"/>
      <c r="QMN97" s="311"/>
      <c r="QMO97" s="311"/>
      <c r="QMP97" s="311"/>
      <c r="QMQ97" s="311"/>
      <c r="QMR97" s="311"/>
      <c r="QMS97" s="311"/>
      <c r="QMT97" s="311"/>
      <c r="QMU97" s="311"/>
      <c r="QMV97" s="311"/>
      <c r="QMW97" s="311"/>
      <c r="QMX97" s="311"/>
      <c r="QMY97" s="311"/>
      <c r="QMZ97" s="311"/>
      <c r="QNA97" s="311"/>
      <c r="QNB97" s="311"/>
      <c r="QNC97" s="311"/>
      <c r="QND97" s="311"/>
      <c r="QNE97" s="311"/>
      <c r="QNF97" s="311"/>
      <c r="QNG97" s="311"/>
      <c r="QNH97" s="311"/>
      <c r="QNI97" s="311"/>
      <c r="QNJ97" s="311"/>
      <c r="QNK97" s="311"/>
      <c r="QNL97" s="311"/>
      <c r="QNM97" s="311"/>
      <c r="QNN97" s="311"/>
      <c r="QNO97" s="311"/>
      <c r="QNP97" s="311"/>
      <c r="QNQ97" s="311"/>
      <c r="QNR97" s="311"/>
      <c r="QNS97" s="311"/>
      <c r="QNT97" s="311"/>
      <c r="QNU97" s="311"/>
      <c r="QNV97" s="311"/>
      <c r="QNW97" s="311"/>
      <c r="QNX97" s="311"/>
      <c r="QNY97" s="311"/>
      <c r="QNZ97" s="311"/>
      <c r="QOA97" s="311"/>
      <c r="QOB97" s="311"/>
      <c r="QOC97" s="311"/>
      <c r="QOD97" s="311"/>
      <c r="QOE97" s="311"/>
      <c r="QOF97" s="311"/>
      <c r="QOG97" s="311"/>
      <c r="QOH97" s="311"/>
      <c r="QOI97" s="311"/>
      <c r="QOJ97" s="311"/>
      <c r="QOK97" s="311"/>
      <c r="QOL97" s="311"/>
      <c r="QOM97" s="311"/>
      <c r="QON97" s="311"/>
      <c r="QOO97" s="311"/>
      <c r="QOP97" s="311"/>
      <c r="QOQ97" s="311"/>
      <c r="QOR97" s="311"/>
      <c r="QOS97" s="311"/>
      <c r="QOT97" s="311"/>
      <c r="QOU97" s="311"/>
      <c r="QOV97" s="311"/>
      <c r="QOW97" s="311"/>
      <c r="QOX97" s="311"/>
      <c r="QOY97" s="311"/>
      <c r="QOZ97" s="311"/>
      <c r="QPA97" s="311"/>
      <c r="QPB97" s="311"/>
      <c r="QPC97" s="311"/>
      <c r="QPD97" s="311"/>
      <c r="QPE97" s="311"/>
      <c r="QPF97" s="311"/>
      <c r="QPG97" s="311"/>
      <c r="QPH97" s="311"/>
      <c r="QPI97" s="311"/>
      <c r="QPJ97" s="311"/>
      <c r="QPK97" s="311"/>
      <c r="QPL97" s="311"/>
      <c r="QPM97" s="311"/>
      <c r="QPN97" s="311"/>
      <c r="QPO97" s="311"/>
      <c r="QPP97" s="311"/>
      <c r="QPQ97" s="311"/>
      <c r="QPR97" s="311"/>
      <c r="QPS97" s="311"/>
      <c r="QPT97" s="311"/>
      <c r="QPU97" s="311"/>
      <c r="QPV97" s="311"/>
      <c r="QPW97" s="311"/>
      <c r="QPX97" s="311"/>
      <c r="QPY97" s="311"/>
      <c r="QPZ97" s="311"/>
      <c r="QQA97" s="311"/>
      <c r="QQB97" s="311"/>
      <c r="QQC97" s="311"/>
      <c r="QQD97" s="311"/>
      <c r="QQE97" s="311"/>
      <c r="QQF97" s="311"/>
      <c r="QQG97" s="311"/>
      <c r="QQH97" s="311"/>
      <c r="QQI97" s="311"/>
      <c r="QQJ97" s="311"/>
      <c r="QQK97" s="311"/>
      <c r="QQL97" s="311"/>
      <c r="QQM97" s="311"/>
      <c r="QQN97" s="311"/>
      <c r="QQO97" s="311"/>
      <c r="QQP97" s="311"/>
      <c r="QQQ97" s="311"/>
      <c r="QQR97" s="311"/>
      <c r="QQS97" s="311"/>
      <c r="QQT97" s="311"/>
      <c r="QQU97" s="311"/>
      <c r="QQV97" s="311"/>
      <c r="QQW97" s="311"/>
      <c r="QQX97" s="311"/>
      <c r="QQY97" s="311"/>
      <c r="QQZ97" s="311"/>
      <c r="QRA97" s="311"/>
      <c r="QRB97" s="311"/>
      <c r="QRC97" s="311"/>
      <c r="QRD97" s="311"/>
      <c r="QRE97" s="311"/>
      <c r="QRF97" s="311"/>
      <c r="QRG97" s="311"/>
      <c r="QRH97" s="311"/>
      <c r="QRI97" s="311"/>
      <c r="QRJ97" s="311"/>
      <c r="QRK97" s="311"/>
      <c r="QRL97" s="311"/>
      <c r="QRM97" s="311"/>
      <c r="QRN97" s="311"/>
      <c r="QRO97" s="311"/>
      <c r="QRP97" s="311"/>
      <c r="QRQ97" s="311"/>
      <c r="QRR97" s="311"/>
      <c r="QRS97" s="311"/>
      <c r="QRT97" s="311"/>
      <c r="QRU97" s="311"/>
      <c r="QRV97" s="311"/>
      <c r="QRW97" s="311"/>
      <c r="QRX97" s="311"/>
      <c r="QRY97" s="311"/>
      <c r="QRZ97" s="311"/>
      <c r="QSA97" s="311"/>
      <c r="QSB97" s="311"/>
      <c r="QSC97" s="311"/>
      <c r="QSD97" s="311"/>
      <c r="QSE97" s="311"/>
      <c r="QSF97" s="311"/>
      <c r="QSG97" s="311"/>
      <c r="QSH97" s="311"/>
      <c r="QSI97" s="311"/>
      <c r="QSJ97" s="311"/>
      <c r="QSK97" s="311"/>
      <c r="QSL97" s="311"/>
      <c r="QSM97" s="311"/>
      <c r="QSN97" s="311"/>
      <c r="QSO97" s="311"/>
      <c r="QSP97" s="311"/>
      <c r="QSQ97" s="311"/>
      <c r="QSR97" s="311"/>
      <c r="QSS97" s="311"/>
      <c r="QST97" s="311"/>
      <c r="QSU97" s="311"/>
      <c r="QSV97" s="311"/>
      <c r="QSW97" s="311"/>
      <c r="QSX97" s="311"/>
      <c r="QSY97" s="311"/>
      <c r="QSZ97" s="311"/>
      <c r="QTA97" s="311"/>
      <c r="QTB97" s="311"/>
      <c r="QTC97" s="311"/>
      <c r="QTD97" s="311"/>
      <c r="QTE97" s="311"/>
      <c r="QTF97" s="311"/>
      <c r="QTG97" s="311"/>
      <c r="QTH97" s="311"/>
      <c r="QTI97" s="311"/>
      <c r="QTJ97" s="311"/>
      <c r="QTK97" s="311"/>
      <c r="QTL97" s="311"/>
      <c r="QTM97" s="311"/>
      <c r="QTN97" s="311"/>
      <c r="QTO97" s="311"/>
      <c r="QTP97" s="311"/>
      <c r="QTQ97" s="311"/>
      <c r="QTR97" s="311"/>
      <c r="QTS97" s="311"/>
      <c r="QTT97" s="311"/>
      <c r="QTU97" s="311"/>
      <c r="QTV97" s="311"/>
      <c r="QTW97" s="311"/>
      <c r="QTX97" s="311"/>
      <c r="QTY97" s="311"/>
      <c r="QTZ97" s="311"/>
      <c r="QUA97" s="311"/>
      <c r="QUB97" s="311"/>
      <c r="QUC97" s="311"/>
      <c r="QUD97" s="311"/>
      <c r="QUE97" s="311"/>
      <c r="QUF97" s="311"/>
      <c r="QUG97" s="311"/>
      <c r="QUH97" s="311"/>
      <c r="QUI97" s="311"/>
      <c r="QUJ97" s="311"/>
      <c r="QUK97" s="311"/>
      <c r="QUL97" s="311"/>
      <c r="QUM97" s="311"/>
      <c r="QUN97" s="311"/>
      <c r="QUO97" s="311"/>
      <c r="QUP97" s="311"/>
      <c r="QUQ97" s="311"/>
      <c r="QUR97" s="311"/>
      <c r="QUS97" s="311"/>
      <c r="QUT97" s="311"/>
      <c r="QUU97" s="311"/>
      <c r="QUV97" s="311"/>
      <c r="QUW97" s="311"/>
      <c r="QUX97" s="311"/>
      <c r="QUY97" s="311"/>
      <c r="QUZ97" s="311"/>
      <c r="QVA97" s="311"/>
      <c r="QVB97" s="311"/>
      <c r="QVC97" s="311"/>
      <c r="QVD97" s="311"/>
      <c r="QVE97" s="311"/>
      <c r="QVF97" s="311"/>
      <c r="QVG97" s="311"/>
      <c r="QVH97" s="311"/>
      <c r="QVI97" s="311"/>
      <c r="QVJ97" s="311"/>
      <c r="QVK97" s="311"/>
      <c r="QVL97" s="311"/>
      <c r="QVM97" s="311"/>
      <c r="QVN97" s="311"/>
      <c r="QVO97" s="311"/>
      <c r="QVP97" s="311"/>
      <c r="QVQ97" s="311"/>
      <c r="QVR97" s="311"/>
      <c r="QVS97" s="311"/>
      <c r="QVT97" s="311"/>
      <c r="QVU97" s="311"/>
      <c r="QVV97" s="311"/>
      <c r="QVW97" s="311"/>
      <c r="QVX97" s="311"/>
      <c r="QVY97" s="311"/>
      <c r="QVZ97" s="311"/>
      <c r="QWA97" s="311"/>
      <c r="QWB97" s="311"/>
      <c r="QWC97" s="311"/>
      <c r="QWD97" s="311"/>
      <c r="QWE97" s="311"/>
      <c r="QWF97" s="311"/>
      <c r="QWG97" s="311"/>
      <c r="QWH97" s="311"/>
      <c r="QWI97" s="311"/>
      <c r="QWJ97" s="311"/>
      <c r="QWK97" s="311"/>
      <c r="QWL97" s="311"/>
      <c r="QWM97" s="311"/>
      <c r="QWN97" s="311"/>
      <c r="QWO97" s="311"/>
      <c r="QWP97" s="311"/>
      <c r="QWQ97" s="311"/>
      <c r="QWR97" s="311"/>
      <c r="QWS97" s="311"/>
      <c r="QWT97" s="311"/>
      <c r="QWU97" s="311"/>
      <c r="QWV97" s="311"/>
      <c r="QWW97" s="311"/>
      <c r="QWX97" s="311"/>
      <c r="QWY97" s="311"/>
      <c r="QWZ97" s="311"/>
      <c r="QXA97" s="311"/>
      <c r="QXB97" s="311"/>
      <c r="QXC97" s="311"/>
      <c r="QXD97" s="311"/>
      <c r="QXE97" s="311"/>
      <c r="QXF97" s="311"/>
      <c r="QXG97" s="311"/>
      <c r="QXH97" s="311"/>
      <c r="QXI97" s="311"/>
      <c r="QXJ97" s="311"/>
      <c r="QXK97" s="311"/>
      <c r="QXL97" s="311"/>
      <c r="QXM97" s="311"/>
      <c r="QXN97" s="311"/>
      <c r="QXO97" s="311"/>
      <c r="QXP97" s="311"/>
      <c r="QXQ97" s="311"/>
      <c r="QXR97" s="311"/>
      <c r="QXS97" s="311"/>
      <c r="QXT97" s="311"/>
      <c r="QXU97" s="311"/>
      <c r="QXV97" s="311"/>
      <c r="QXW97" s="311"/>
      <c r="QXX97" s="311"/>
      <c r="QXY97" s="311"/>
      <c r="QXZ97" s="311"/>
      <c r="QYA97" s="311"/>
      <c r="QYB97" s="311"/>
      <c r="QYC97" s="311"/>
      <c r="QYD97" s="311"/>
      <c r="QYE97" s="311"/>
      <c r="QYF97" s="311"/>
      <c r="QYG97" s="311"/>
      <c r="QYH97" s="311"/>
      <c r="QYI97" s="311"/>
      <c r="QYJ97" s="311"/>
      <c r="QYK97" s="311"/>
      <c r="QYL97" s="311"/>
      <c r="QYM97" s="311"/>
      <c r="QYN97" s="311"/>
      <c r="QYO97" s="311"/>
      <c r="QYP97" s="311"/>
      <c r="QYQ97" s="311"/>
      <c r="QYR97" s="311"/>
      <c r="QYS97" s="311"/>
      <c r="QYT97" s="311"/>
      <c r="QYU97" s="311"/>
      <c r="QYV97" s="311"/>
      <c r="QYW97" s="311"/>
      <c r="QYX97" s="311"/>
      <c r="QYY97" s="311"/>
      <c r="QYZ97" s="311"/>
      <c r="QZA97" s="311"/>
      <c r="QZB97" s="311"/>
      <c r="QZC97" s="311"/>
      <c r="QZD97" s="311"/>
      <c r="QZE97" s="311"/>
      <c r="QZF97" s="311"/>
      <c r="QZG97" s="311"/>
      <c r="QZH97" s="311"/>
      <c r="QZI97" s="311"/>
      <c r="QZJ97" s="311"/>
      <c r="QZK97" s="311"/>
      <c r="QZL97" s="311"/>
      <c r="QZM97" s="311"/>
      <c r="QZN97" s="311"/>
      <c r="QZO97" s="311"/>
      <c r="QZP97" s="311"/>
      <c r="QZQ97" s="311"/>
      <c r="QZR97" s="311"/>
      <c r="QZS97" s="311"/>
      <c r="QZT97" s="311"/>
      <c r="QZU97" s="311"/>
      <c r="QZV97" s="311"/>
      <c r="QZW97" s="311"/>
      <c r="QZX97" s="311"/>
      <c r="QZY97" s="311"/>
      <c r="QZZ97" s="311"/>
      <c r="RAA97" s="311"/>
      <c r="RAB97" s="311"/>
      <c r="RAC97" s="311"/>
      <c r="RAD97" s="311"/>
      <c r="RAE97" s="311"/>
      <c r="RAF97" s="311"/>
      <c r="RAG97" s="311"/>
      <c r="RAH97" s="311"/>
      <c r="RAI97" s="311"/>
      <c r="RAJ97" s="311"/>
      <c r="RAK97" s="311"/>
      <c r="RAL97" s="311"/>
      <c r="RAM97" s="311"/>
      <c r="RAN97" s="311"/>
      <c r="RAO97" s="311"/>
      <c r="RAP97" s="311"/>
      <c r="RAQ97" s="311"/>
      <c r="RAR97" s="311"/>
      <c r="RAS97" s="311"/>
      <c r="RAT97" s="311"/>
      <c r="RAU97" s="311"/>
      <c r="RAV97" s="311"/>
      <c r="RAW97" s="311"/>
      <c r="RAX97" s="311"/>
      <c r="RAY97" s="311"/>
      <c r="RAZ97" s="311"/>
      <c r="RBA97" s="311"/>
      <c r="RBB97" s="311"/>
      <c r="RBC97" s="311"/>
      <c r="RBD97" s="311"/>
      <c r="RBE97" s="311"/>
      <c r="RBF97" s="311"/>
      <c r="RBG97" s="311"/>
      <c r="RBH97" s="311"/>
      <c r="RBI97" s="311"/>
      <c r="RBJ97" s="311"/>
      <c r="RBK97" s="311"/>
      <c r="RBL97" s="311"/>
      <c r="RBM97" s="311"/>
      <c r="RBN97" s="311"/>
      <c r="RBO97" s="311"/>
      <c r="RBP97" s="311"/>
      <c r="RBQ97" s="311"/>
      <c r="RBR97" s="311"/>
      <c r="RBS97" s="311"/>
      <c r="RBT97" s="311"/>
      <c r="RBU97" s="311"/>
      <c r="RBV97" s="311"/>
      <c r="RBW97" s="311"/>
      <c r="RBX97" s="311"/>
      <c r="RBY97" s="311"/>
      <c r="RBZ97" s="311"/>
      <c r="RCA97" s="311"/>
      <c r="RCB97" s="311"/>
      <c r="RCC97" s="311"/>
      <c r="RCD97" s="311"/>
      <c r="RCE97" s="311"/>
      <c r="RCF97" s="311"/>
      <c r="RCG97" s="311"/>
      <c r="RCH97" s="311"/>
      <c r="RCI97" s="311"/>
      <c r="RCJ97" s="311"/>
      <c r="RCK97" s="311"/>
      <c r="RCL97" s="311"/>
      <c r="RCM97" s="311"/>
      <c r="RCN97" s="311"/>
      <c r="RCO97" s="311"/>
      <c r="RCP97" s="311"/>
      <c r="RCQ97" s="311"/>
      <c r="RCR97" s="311"/>
      <c r="RCS97" s="311"/>
      <c r="RCT97" s="311"/>
      <c r="RCU97" s="311"/>
      <c r="RCV97" s="311"/>
      <c r="RCW97" s="311"/>
      <c r="RCX97" s="311"/>
      <c r="RCY97" s="311"/>
      <c r="RCZ97" s="311"/>
      <c r="RDA97" s="311"/>
      <c r="RDB97" s="311"/>
      <c r="RDC97" s="311"/>
      <c r="RDD97" s="311"/>
      <c r="RDE97" s="311"/>
      <c r="RDF97" s="311"/>
      <c r="RDG97" s="311"/>
      <c r="RDH97" s="311"/>
      <c r="RDI97" s="311"/>
      <c r="RDJ97" s="311"/>
      <c r="RDK97" s="311"/>
      <c r="RDL97" s="311"/>
      <c r="RDM97" s="311"/>
      <c r="RDN97" s="311"/>
      <c r="RDO97" s="311"/>
      <c r="RDP97" s="311"/>
      <c r="RDQ97" s="311"/>
      <c r="RDR97" s="311"/>
      <c r="RDS97" s="311"/>
      <c r="RDT97" s="311"/>
      <c r="RDU97" s="311"/>
      <c r="RDV97" s="311"/>
      <c r="RDW97" s="311"/>
      <c r="RDX97" s="311"/>
      <c r="RDY97" s="311"/>
      <c r="RDZ97" s="311"/>
      <c r="REA97" s="311"/>
      <c r="REB97" s="311"/>
      <c r="REC97" s="311"/>
      <c r="RED97" s="311"/>
      <c r="REE97" s="311"/>
      <c r="REF97" s="311"/>
      <c r="REG97" s="311"/>
      <c r="REH97" s="311"/>
      <c r="REI97" s="311"/>
      <c r="REJ97" s="311"/>
      <c r="REK97" s="311"/>
      <c r="REL97" s="311"/>
      <c r="REM97" s="311"/>
      <c r="REN97" s="311"/>
      <c r="REO97" s="311"/>
      <c r="REP97" s="311"/>
      <c r="REQ97" s="311"/>
      <c r="RER97" s="311"/>
      <c r="RES97" s="311"/>
      <c r="RET97" s="311"/>
      <c r="REU97" s="311"/>
      <c r="REV97" s="311"/>
      <c r="REW97" s="311"/>
      <c r="REX97" s="311"/>
      <c r="REY97" s="311"/>
      <c r="REZ97" s="311"/>
      <c r="RFA97" s="311"/>
      <c r="RFB97" s="311"/>
      <c r="RFC97" s="311"/>
      <c r="RFD97" s="311"/>
      <c r="RFE97" s="311"/>
      <c r="RFF97" s="311"/>
      <c r="RFG97" s="311"/>
      <c r="RFH97" s="311"/>
      <c r="RFI97" s="311"/>
      <c r="RFJ97" s="311"/>
      <c r="RFK97" s="311"/>
      <c r="RFL97" s="311"/>
      <c r="RFM97" s="311"/>
      <c r="RFN97" s="311"/>
      <c r="RFO97" s="311"/>
      <c r="RFP97" s="311"/>
      <c r="RFQ97" s="311"/>
      <c r="RFR97" s="311"/>
      <c r="RFS97" s="311"/>
      <c r="RFT97" s="311"/>
      <c r="RFU97" s="311"/>
      <c r="RFV97" s="311"/>
      <c r="RFW97" s="311"/>
      <c r="RFX97" s="311"/>
      <c r="RFY97" s="311"/>
      <c r="RFZ97" s="311"/>
      <c r="RGA97" s="311"/>
      <c r="RGB97" s="311"/>
      <c r="RGC97" s="311"/>
      <c r="RGD97" s="311"/>
      <c r="RGE97" s="311"/>
      <c r="RGF97" s="311"/>
      <c r="RGG97" s="311"/>
      <c r="RGH97" s="311"/>
      <c r="RGI97" s="311"/>
      <c r="RGJ97" s="311"/>
      <c r="RGK97" s="311"/>
      <c r="RGL97" s="311"/>
      <c r="RGM97" s="311"/>
      <c r="RGN97" s="311"/>
      <c r="RGO97" s="311"/>
      <c r="RGP97" s="311"/>
      <c r="RGQ97" s="311"/>
      <c r="RGR97" s="311"/>
      <c r="RGS97" s="311"/>
      <c r="RGT97" s="311"/>
      <c r="RGU97" s="311"/>
      <c r="RGV97" s="311"/>
      <c r="RGW97" s="311"/>
      <c r="RGX97" s="311"/>
      <c r="RGY97" s="311"/>
      <c r="RGZ97" s="311"/>
      <c r="RHA97" s="311"/>
      <c r="RHB97" s="311"/>
      <c r="RHC97" s="311"/>
      <c r="RHD97" s="311"/>
      <c r="RHE97" s="311"/>
      <c r="RHF97" s="311"/>
      <c r="RHG97" s="311"/>
      <c r="RHH97" s="311"/>
      <c r="RHI97" s="311"/>
      <c r="RHJ97" s="311"/>
      <c r="RHK97" s="311"/>
      <c r="RHL97" s="311"/>
      <c r="RHM97" s="311"/>
      <c r="RHN97" s="311"/>
      <c r="RHO97" s="311"/>
      <c r="RHP97" s="311"/>
      <c r="RHQ97" s="311"/>
      <c r="RHR97" s="311"/>
      <c r="RHS97" s="311"/>
      <c r="RHT97" s="311"/>
      <c r="RHU97" s="311"/>
      <c r="RHV97" s="311"/>
      <c r="RHW97" s="311"/>
      <c r="RHX97" s="311"/>
      <c r="RHY97" s="311"/>
      <c r="RHZ97" s="311"/>
      <c r="RIA97" s="311"/>
      <c r="RIB97" s="311"/>
      <c r="RIC97" s="311"/>
      <c r="RID97" s="311"/>
      <c r="RIE97" s="311"/>
      <c r="RIF97" s="311"/>
      <c r="RIG97" s="311"/>
      <c r="RIH97" s="311"/>
      <c r="RII97" s="311"/>
      <c r="RIJ97" s="311"/>
      <c r="RIK97" s="311"/>
      <c r="RIL97" s="311"/>
      <c r="RIM97" s="311"/>
      <c r="RIN97" s="311"/>
      <c r="RIO97" s="311"/>
      <c r="RIP97" s="311"/>
      <c r="RIQ97" s="311"/>
      <c r="RIR97" s="311"/>
      <c r="RIS97" s="311"/>
      <c r="RIT97" s="311"/>
      <c r="RIU97" s="311"/>
      <c r="RIV97" s="311"/>
      <c r="RIW97" s="311"/>
      <c r="RIX97" s="311"/>
      <c r="RIY97" s="311"/>
      <c r="RIZ97" s="311"/>
      <c r="RJA97" s="311"/>
      <c r="RJB97" s="311"/>
      <c r="RJC97" s="311"/>
      <c r="RJD97" s="311"/>
      <c r="RJE97" s="311"/>
      <c r="RJF97" s="311"/>
      <c r="RJG97" s="311"/>
      <c r="RJH97" s="311"/>
      <c r="RJI97" s="311"/>
      <c r="RJJ97" s="311"/>
      <c r="RJK97" s="311"/>
      <c r="RJL97" s="311"/>
      <c r="RJM97" s="311"/>
      <c r="RJN97" s="311"/>
      <c r="RJO97" s="311"/>
      <c r="RJP97" s="311"/>
      <c r="RJQ97" s="311"/>
      <c r="RJR97" s="311"/>
      <c r="RJS97" s="311"/>
      <c r="RJT97" s="311"/>
      <c r="RJU97" s="311"/>
      <c r="RJV97" s="311"/>
      <c r="RJW97" s="311"/>
      <c r="RJX97" s="311"/>
      <c r="RJY97" s="311"/>
      <c r="RJZ97" s="311"/>
      <c r="RKA97" s="311"/>
      <c r="RKB97" s="311"/>
      <c r="RKC97" s="311"/>
      <c r="RKD97" s="311"/>
      <c r="RKE97" s="311"/>
      <c r="RKF97" s="311"/>
      <c r="RKG97" s="311"/>
      <c r="RKH97" s="311"/>
      <c r="RKI97" s="311"/>
      <c r="RKJ97" s="311"/>
      <c r="RKK97" s="311"/>
      <c r="RKL97" s="311"/>
      <c r="RKM97" s="311"/>
      <c r="RKN97" s="311"/>
      <c r="RKO97" s="311"/>
      <c r="RKP97" s="311"/>
      <c r="RKQ97" s="311"/>
      <c r="RKR97" s="311"/>
      <c r="RKS97" s="311"/>
      <c r="RKT97" s="311"/>
      <c r="RKU97" s="311"/>
      <c r="RKV97" s="311"/>
      <c r="RKW97" s="311"/>
      <c r="RKX97" s="311"/>
      <c r="RKY97" s="311"/>
      <c r="RKZ97" s="311"/>
      <c r="RLA97" s="311"/>
      <c r="RLB97" s="311"/>
      <c r="RLC97" s="311"/>
      <c r="RLD97" s="311"/>
      <c r="RLE97" s="311"/>
      <c r="RLF97" s="311"/>
      <c r="RLG97" s="311"/>
      <c r="RLH97" s="311"/>
      <c r="RLI97" s="311"/>
      <c r="RLJ97" s="311"/>
      <c r="RLK97" s="311"/>
      <c r="RLL97" s="311"/>
      <c r="RLM97" s="311"/>
      <c r="RLN97" s="311"/>
      <c r="RLO97" s="311"/>
      <c r="RLP97" s="311"/>
      <c r="RLQ97" s="311"/>
      <c r="RLR97" s="311"/>
      <c r="RLS97" s="311"/>
      <c r="RLT97" s="311"/>
      <c r="RLU97" s="311"/>
      <c r="RLV97" s="311"/>
      <c r="RLW97" s="311"/>
      <c r="RLX97" s="311"/>
      <c r="RLY97" s="311"/>
      <c r="RLZ97" s="311"/>
      <c r="RMA97" s="311"/>
      <c r="RMB97" s="311"/>
      <c r="RMC97" s="311"/>
      <c r="RMD97" s="311"/>
      <c r="RME97" s="311"/>
      <c r="RMF97" s="311"/>
      <c r="RMG97" s="311"/>
      <c r="RMH97" s="311"/>
      <c r="RMI97" s="311"/>
      <c r="RMJ97" s="311"/>
      <c r="RMK97" s="311"/>
      <c r="RML97" s="311"/>
      <c r="RMM97" s="311"/>
      <c r="RMN97" s="311"/>
      <c r="RMO97" s="311"/>
      <c r="RMP97" s="311"/>
      <c r="RMQ97" s="311"/>
      <c r="RMR97" s="311"/>
      <c r="RMS97" s="311"/>
      <c r="RMT97" s="311"/>
      <c r="RMU97" s="311"/>
      <c r="RMV97" s="311"/>
      <c r="RMW97" s="311"/>
      <c r="RMX97" s="311"/>
      <c r="RMY97" s="311"/>
      <c r="RMZ97" s="311"/>
      <c r="RNA97" s="311"/>
      <c r="RNB97" s="311"/>
      <c r="RNC97" s="311"/>
      <c r="RND97" s="311"/>
      <c r="RNE97" s="311"/>
      <c r="RNF97" s="311"/>
      <c r="RNG97" s="311"/>
      <c r="RNH97" s="311"/>
      <c r="RNI97" s="311"/>
      <c r="RNJ97" s="311"/>
      <c r="RNK97" s="311"/>
      <c r="RNL97" s="311"/>
      <c r="RNM97" s="311"/>
      <c r="RNN97" s="311"/>
      <c r="RNO97" s="311"/>
      <c r="RNP97" s="311"/>
      <c r="RNQ97" s="311"/>
      <c r="RNR97" s="311"/>
      <c r="RNS97" s="311"/>
      <c r="RNT97" s="311"/>
      <c r="RNU97" s="311"/>
      <c r="RNV97" s="311"/>
      <c r="RNW97" s="311"/>
      <c r="RNX97" s="311"/>
      <c r="RNY97" s="311"/>
      <c r="RNZ97" s="311"/>
      <c r="ROA97" s="311"/>
      <c r="ROB97" s="311"/>
      <c r="ROC97" s="311"/>
      <c r="ROD97" s="311"/>
      <c r="ROE97" s="311"/>
      <c r="ROF97" s="311"/>
      <c r="ROG97" s="311"/>
      <c r="ROH97" s="311"/>
      <c r="ROI97" s="311"/>
      <c r="ROJ97" s="311"/>
      <c r="ROK97" s="311"/>
      <c r="ROL97" s="311"/>
      <c r="ROM97" s="311"/>
      <c r="RON97" s="311"/>
      <c r="ROO97" s="311"/>
      <c r="ROP97" s="311"/>
      <c r="ROQ97" s="311"/>
      <c r="ROR97" s="311"/>
      <c r="ROS97" s="311"/>
      <c r="ROT97" s="311"/>
      <c r="ROU97" s="311"/>
      <c r="ROV97" s="311"/>
      <c r="ROW97" s="311"/>
      <c r="ROX97" s="311"/>
      <c r="ROY97" s="311"/>
      <c r="ROZ97" s="311"/>
      <c r="RPA97" s="311"/>
      <c r="RPB97" s="311"/>
      <c r="RPC97" s="311"/>
      <c r="RPD97" s="311"/>
      <c r="RPE97" s="311"/>
      <c r="RPF97" s="311"/>
      <c r="RPG97" s="311"/>
      <c r="RPH97" s="311"/>
      <c r="RPI97" s="311"/>
      <c r="RPJ97" s="311"/>
      <c r="RPK97" s="311"/>
      <c r="RPL97" s="311"/>
      <c r="RPM97" s="311"/>
      <c r="RPN97" s="311"/>
      <c r="RPO97" s="311"/>
      <c r="RPP97" s="311"/>
      <c r="RPQ97" s="311"/>
      <c r="RPR97" s="311"/>
      <c r="RPS97" s="311"/>
      <c r="RPT97" s="311"/>
      <c r="RPU97" s="311"/>
      <c r="RPV97" s="311"/>
      <c r="RPW97" s="311"/>
      <c r="RPX97" s="311"/>
      <c r="RPY97" s="311"/>
      <c r="RPZ97" s="311"/>
      <c r="RQA97" s="311"/>
      <c r="RQB97" s="311"/>
      <c r="RQC97" s="311"/>
      <c r="RQD97" s="311"/>
      <c r="RQE97" s="311"/>
      <c r="RQF97" s="311"/>
      <c r="RQG97" s="311"/>
      <c r="RQH97" s="311"/>
      <c r="RQI97" s="311"/>
      <c r="RQJ97" s="311"/>
      <c r="RQK97" s="311"/>
      <c r="RQL97" s="311"/>
      <c r="RQM97" s="311"/>
      <c r="RQN97" s="311"/>
      <c r="RQO97" s="311"/>
      <c r="RQP97" s="311"/>
      <c r="RQQ97" s="311"/>
      <c r="RQR97" s="311"/>
      <c r="RQS97" s="311"/>
      <c r="RQT97" s="311"/>
      <c r="RQU97" s="311"/>
      <c r="RQV97" s="311"/>
      <c r="RQW97" s="311"/>
      <c r="RQX97" s="311"/>
      <c r="RQY97" s="311"/>
      <c r="RQZ97" s="311"/>
      <c r="RRA97" s="311"/>
      <c r="RRB97" s="311"/>
      <c r="RRC97" s="311"/>
      <c r="RRD97" s="311"/>
      <c r="RRE97" s="311"/>
      <c r="RRF97" s="311"/>
      <c r="RRG97" s="311"/>
      <c r="RRH97" s="311"/>
      <c r="RRI97" s="311"/>
      <c r="RRJ97" s="311"/>
      <c r="RRK97" s="311"/>
      <c r="RRL97" s="311"/>
      <c r="RRM97" s="311"/>
      <c r="RRN97" s="311"/>
      <c r="RRO97" s="311"/>
      <c r="RRP97" s="311"/>
      <c r="RRQ97" s="311"/>
      <c r="RRR97" s="311"/>
      <c r="RRS97" s="311"/>
      <c r="RRT97" s="311"/>
      <c r="RRU97" s="311"/>
      <c r="RRV97" s="311"/>
      <c r="RRW97" s="311"/>
      <c r="RRX97" s="311"/>
      <c r="RRY97" s="311"/>
      <c r="RRZ97" s="311"/>
      <c r="RSA97" s="311"/>
      <c r="RSB97" s="311"/>
      <c r="RSC97" s="311"/>
      <c r="RSD97" s="311"/>
      <c r="RSE97" s="311"/>
      <c r="RSF97" s="311"/>
      <c r="RSG97" s="311"/>
      <c r="RSH97" s="311"/>
      <c r="RSI97" s="311"/>
      <c r="RSJ97" s="311"/>
      <c r="RSK97" s="311"/>
      <c r="RSL97" s="311"/>
      <c r="RSM97" s="311"/>
      <c r="RSN97" s="311"/>
      <c r="RSO97" s="311"/>
      <c r="RSP97" s="311"/>
      <c r="RSQ97" s="311"/>
      <c r="RSR97" s="311"/>
      <c r="RSS97" s="311"/>
      <c r="RST97" s="311"/>
      <c r="RSU97" s="311"/>
      <c r="RSV97" s="311"/>
      <c r="RSW97" s="311"/>
      <c r="RSX97" s="311"/>
      <c r="RSY97" s="311"/>
      <c r="RSZ97" s="311"/>
      <c r="RTA97" s="311"/>
      <c r="RTB97" s="311"/>
      <c r="RTC97" s="311"/>
      <c r="RTD97" s="311"/>
      <c r="RTE97" s="311"/>
      <c r="RTF97" s="311"/>
      <c r="RTG97" s="311"/>
      <c r="RTH97" s="311"/>
      <c r="RTI97" s="311"/>
      <c r="RTJ97" s="311"/>
      <c r="RTK97" s="311"/>
      <c r="RTL97" s="311"/>
      <c r="RTM97" s="311"/>
      <c r="RTN97" s="311"/>
      <c r="RTO97" s="311"/>
      <c r="RTP97" s="311"/>
      <c r="RTQ97" s="311"/>
      <c r="RTR97" s="311"/>
      <c r="RTS97" s="311"/>
      <c r="RTT97" s="311"/>
      <c r="RTU97" s="311"/>
      <c r="RTV97" s="311"/>
      <c r="RTW97" s="311"/>
      <c r="RTX97" s="311"/>
      <c r="RTY97" s="311"/>
      <c r="RTZ97" s="311"/>
      <c r="RUA97" s="311"/>
      <c r="RUB97" s="311"/>
      <c r="RUC97" s="311"/>
      <c r="RUD97" s="311"/>
      <c r="RUE97" s="311"/>
      <c r="RUF97" s="311"/>
      <c r="RUG97" s="311"/>
      <c r="RUH97" s="311"/>
      <c r="RUI97" s="311"/>
      <c r="RUJ97" s="311"/>
      <c r="RUK97" s="311"/>
      <c r="RUL97" s="311"/>
      <c r="RUM97" s="311"/>
      <c r="RUN97" s="311"/>
      <c r="RUO97" s="311"/>
      <c r="RUP97" s="311"/>
      <c r="RUQ97" s="311"/>
      <c r="RUR97" s="311"/>
      <c r="RUS97" s="311"/>
      <c r="RUT97" s="311"/>
      <c r="RUU97" s="311"/>
      <c r="RUV97" s="311"/>
      <c r="RUW97" s="311"/>
      <c r="RUX97" s="311"/>
      <c r="RUY97" s="311"/>
      <c r="RUZ97" s="311"/>
      <c r="RVA97" s="311"/>
      <c r="RVB97" s="311"/>
      <c r="RVC97" s="311"/>
      <c r="RVD97" s="311"/>
      <c r="RVE97" s="311"/>
      <c r="RVF97" s="311"/>
      <c r="RVG97" s="311"/>
      <c r="RVH97" s="311"/>
      <c r="RVI97" s="311"/>
      <c r="RVJ97" s="311"/>
      <c r="RVK97" s="311"/>
      <c r="RVL97" s="311"/>
      <c r="RVM97" s="311"/>
      <c r="RVN97" s="311"/>
      <c r="RVO97" s="311"/>
      <c r="RVP97" s="311"/>
      <c r="RVQ97" s="311"/>
      <c r="RVR97" s="311"/>
      <c r="RVS97" s="311"/>
      <c r="RVT97" s="311"/>
      <c r="RVU97" s="311"/>
      <c r="RVV97" s="311"/>
      <c r="RVW97" s="311"/>
      <c r="RVX97" s="311"/>
      <c r="RVY97" s="311"/>
      <c r="RVZ97" s="311"/>
      <c r="RWA97" s="311"/>
      <c r="RWB97" s="311"/>
      <c r="RWC97" s="311"/>
      <c r="RWD97" s="311"/>
      <c r="RWE97" s="311"/>
      <c r="RWF97" s="311"/>
      <c r="RWG97" s="311"/>
      <c r="RWH97" s="311"/>
      <c r="RWI97" s="311"/>
      <c r="RWJ97" s="311"/>
      <c r="RWK97" s="311"/>
      <c r="RWL97" s="311"/>
      <c r="RWM97" s="311"/>
      <c r="RWN97" s="311"/>
      <c r="RWO97" s="311"/>
      <c r="RWP97" s="311"/>
      <c r="RWQ97" s="311"/>
      <c r="RWR97" s="311"/>
      <c r="RWS97" s="311"/>
      <c r="RWT97" s="311"/>
      <c r="RWU97" s="311"/>
      <c r="RWV97" s="311"/>
      <c r="RWW97" s="311"/>
      <c r="RWX97" s="311"/>
      <c r="RWY97" s="311"/>
      <c r="RWZ97" s="311"/>
      <c r="RXA97" s="311"/>
      <c r="RXB97" s="311"/>
      <c r="RXC97" s="311"/>
      <c r="RXD97" s="311"/>
      <c r="RXE97" s="311"/>
      <c r="RXF97" s="311"/>
      <c r="RXG97" s="311"/>
      <c r="RXH97" s="311"/>
      <c r="RXI97" s="311"/>
      <c r="RXJ97" s="311"/>
      <c r="RXK97" s="311"/>
      <c r="RXL97" s="311"/>
      <c r="RXM97" s="311"/>
      <c r="RXN97" s="311"/>
      <c r="RXO97" s="311"/>
      <c r="RXP97" s="311"/>
      <c r="RXQ97" s="311"/>
      <c r="RXR97" s="311"/>
      <c r="RXS97" s="311"/>
      <c r="RXT97" s="311"/>
      <c r="RXU97" s="311"/>
      <c r="RXV97" s="311"/>
      <c r="RXW97" s="311"/>
      <c r="RXX97" s="311"/>
      <c r="RXY97" s="311"/>
      <c r="RXZ97" s="311"/>
      <c r="RYA97" s="311"/>
      <c r="RYB97" s="311"/>
      <c r="RYC97" s="311"/>
      <c r="RYD97" s="311"/>
      <c r="RYE97" s="311"/>
      <c r="RYF97" s="311"/>
      <c r="RYG97" s="311"/>
      <c r="RYH97" s="311"/>
      <c r="RYI97" s="311"/>
      <c r="RYJ97" s="311"/>
      <c r="RYK97" s="311"/>
      <c r="RYL97" s="311"/>
      <c r="RYM97" s="311"/>
      <c r="RYN97" s="311"/>
      <c r="RYO97" s="311"/>
      <c r="RYP97" s="311"/>
      <c r="RYQ97" s="311"/>
      <c r="RYR97" s="311"/>
      <c r="RYS97" s="311"/>
      <c r="RYT97" s="311"/>
      <c r="RYU97" s="311"/>
      <c r="RYV97" s="311"/>
      <c r="RYW97" s="311"/>
      <c r="RYX97" s="311"/>
      <c r="RYY97" s="311"/>
      <c r="RYZ97" s="311"/>
      <c r="RZA97" s="311"/>
      <c r="RZB97" s="311"/>
      <c r="RZC97" s="311"/>
      <c r="RZD97" s="311"/>
      <c r="RZE97" s="311"/>
      <c r="RZF97" s="311"/>
      <c r="RZG97" s="311"/>
      <c r="RZH97" s="311"/>
      <c r="RZI97" s="311"/>
      <c r="RZJ97" s="311"/>
      <c r="RZK97" s="311"/>
      <c r="RZL97" s="311"/>
      <c r="RZM97" s="311"/>
      <c r="RZN97" s="311"/>
      <c r="RZO97" s="311"/>
      <c r="RZP97" s="311"/>
      <c r="RZQ97" s="311"/>
      <c r="RZR97" s="311"/>
      <c r="RZS97" s="311"/>
      <c r="RZT97" s="311"/>
      <c r="RZU97" s="311"/>
      <c r="RZV97" s="311"/>
      <c r="RZW97" s="311"/>
      <c r="RZX97" s="311"/>
      <c r="RZY97" s="311"/>
      <c r="RZZ97" s="311"/>
      <c r="SAA97" s="311"/>
      <c r="SAB97" s="311"/>
      <c r="SAC97" s="311"/>
      <c r="SAD97" s="311"/>
      <c r="SAE97" s="311"/>
      <c r="SAF97" s="311"/>
      <c r="SAG97" s="311"/>
      <c r="SAH97" s="311"/>
      <c r="SAI97" s="311"/>
      <c r="SAJ97" s="311"/>
      <c r="SAK97" s="311"/>
      <c r="SAL97" s="311"/>
      <c r="SAM97" s="311"/>
      <c r="SAN97" s="311"/>
      <c r="SAO97" s="311"/>
      <c r="SAP97" s="311"/>
      <c r="SAQ97" s="311"/>
      <c r="SAR97" s="311"/>
      <c r="SAS97" s="311"/>
      <c r="SAT97" s="311"/>
      <c r="SAU97" s="311"/>
      <c r="SAV97" s="311"/>
      <c r="SAW97" s="311"/>
      <c r="SAX97" s="311"/>
      <c r="SAY97" s="311"/>
      <c r="SAZ97" s="311"/>
      <c r="SBA97" s="311"/>
      <c r="SBB97" s="311"/>
      <c r="SBC97" s="311"/>
      <c r="SBD97" s="311"/>
      <c r="SBE97" s="311"/>
      <c r="SBF97" s="311"/>
      <c r="SBG97" s="311"/>
      <c r="SBH97" s="311"/>
      <c r="SBI97" s="311"/>
      <c r="SBJ97" s="311"/>
      <c r="SBK97" s="311"/>
      <c r="SBL97" s="311"/>
      <c r="SBM97" s="311"/>
      <c r="SBN97" s="311"/>
      <c r="SBO97" s="311"/>
      <c r="SBP97" s="311"/>
      <c r="SBQ97" s="311"/>
      <c r="SBR97" s="311"/>
      <c r="SBS97" s="311"/>
      <c r="SBT97" s="311"/>
      <c r="SBU97" s="311"/>
      <c r="SBV97" s="311"/>
      <c r="SBW97" s="311"/>
      <c r="SBX97" s="311"/>
      <c r="SBY97" s="311"/>
      <c r="SBZ97" s="311"/>
      <c r="SCA97" s="311"/>
      <c r="SCB97" s="311"/>
      <c r="SCC97" s="311"/>
      <c r="SCD97" s="311"/>
      <c r="SCE97" s="311"/>
      <c r="SCF97" s="311"/>
      <c r="SCG97" s="311"/>
      <c r="SCH97" s="311"/>
      <c r="SCI97" s="311"/>
      <c r="SCJ97" s="311"/>
      <c r="SCK97" s="311"/>
      <c r="SCL97" s="311"/>
      <c r="SCM97" s="311"/>
      <c r="SCN97" s="311"/>
      <c r="SCO97" s="311"/>
      <c r="SCP97" s="311"/>
      <c r="SCQ97" s="311"/>
      <c r="SCR97" s="311"/>
      <c r="SCS97" s="311"/>
      <c r="SCT97" s="311"/>
      <c r="SCU97" s="311"/>
      <c r="SCV97" s="311"/>
      <c r="SCW97" s="311"/>
      <c r="SCX97" s="311"/>
      <c r="SCY97" s="311"/>
      <c r="SCZ97" s="311"/>
      <c r="SDA97" s="311"/>
      <c r="SDB97" s="311"/>
      <c r="SDC97" s="311"/>
      <c r="SDD97" s="311"/>
      <c r="SDE97" s="311"/>
      <c r="SDF97" s="311"/>
      <c r="SDG97" s="311"/>
      <c r="SDH97" s="311"/>
      <c r="SDI97" s="311"/>
      <c r="SDJ97" s="311"/>
      <c r="SDK97" s="311"/>
      <c r="SDL97" s="311"/>
      <c r="SDM97" s="311"/>
      <c r="SDN97" s="311"/>
      <c r="SDO97" s="311"/>
      <c r="SDP97" s="311"/>
      <c r="SDQ97" s="311"/>
      <c r="SDR97" s="311"/>
      <c r="SDS97" s="311"/>
      <c r="SDT97" s="311"/>
      <c r="SDU97" s="311"/>
      <c r="SDV97" s="311"/>
      <c r="SDW97" s="311"/>
      <c r="SDX97" s="311"/>
      <c r="SDY97" s="311"/>
      <c r="SDZ97" s="311"/>
      <c r="SEA97" s="311"/>
      <c r="SEB97" s="311"/>
      <c r="SEC97" s="311"/>
      <c r="SED97" s="311"/>
      <c r="SEE97" s="311"/>
      <c r="SEF97" s="311"/>
      <c r="SEG97" s="311"/>
      <c r="SEH97" s="311"/>
      <c r="SEI97" s="311"/>
      <c r="SEJ97" s="311"/>
      <c r="SEK97" s="311"/>
      <c r="SEL97" s="311"/>
      <c r="SEM97" s="311"/>
      <c r="SEN97" s="311"/>
      <c r="SEO97" s="311"/>
      <c r="SEP97" s="311"/>
      <c r="SEQ97" s="311"/>
      <c r="SER97" s="311"/>
      <c r="SES97" s="311"/>
      <c r="SET97" s="311"/>
      <c r="SEU97" s="311"/>
      <c r="SEV97" s="311"/>
      <c r="SEW97" s="311"/>
      <c r="SEX97" s="311"/>
      <c r="SEY97" s="311"/>
      <c r="SEZ97" s="311"/>
      <c r="SFA97" s="311"/>
      <c r="SFB97" s="311"/>
      <c r="SFC97" s="311"/>
      <c r="SFD97" s="311"/>
      <c r="SFE97" s="311"/>
      <c r="SFF97" s="311"/>
      <c r="SFG97" s="311"/>
      <c r="SFH97" s="311"/>
      <c r="SFI97" s="311"/>
      <c r="SFJ97" s="311"/>
      <c r="SFK97" s="311"/>
      <c r="SFL97" s="311"/>
      <c r="SFM97" s="311"/>
      <c r="SFN97" s="311"/>
      <c r="SFO97" s="311"/>
      <c r="SFP97" s="311"/>
      <c r="SFQ97" s="311"/>
      <c r="SFR97" s="311"/>
      <c r="SFS97" s="311"/>
      <c r="SFT97" s="311"/>
      <c r="SFU97" s="311"/>
      <c r="SFV97" s="311"/>
      <c r="SFW97" s="311"/>
      <c r="SFX97" s="311"/>
      <c r="SFY97" s="311"/>
      <c r="SFZ97" s="311"/>
      <c r="SGA97" s="311"/>
      <c r="SGB97" s="311"/>
      <c r="SGC97" s="311"/>
      <c r="SGD97" s="311"/>
      <c r="SGE97" s="311"/>
      <c r="SGF97" s="311"/>
      <c r="SGG97" s="311"/>
      <c r="SGH97" s="311"/>
      <c r="SGI97" s="311"/>
      <c r="SGJ97" s="311"/>
      <c r="SGK97" s="311"/>
      <c r="SGL97" s="311"/>
      <c r="SGM97" s="311"/>
      <c r="SGN97" s="311"/>
      <c r="SGO97" s="311"/>
      <c r="SGP97" s="311"/>
      <c r="SGQ97" s="311"/>
      <c r="SGR97" s="311"/>
      <c r="SGS97" s="311"/>
      <c r="SGT97" s="311"/>
      <c r="SGU97" s="311"/>
      <c r="SGV97" s="311"/>
      <c r="SGW97" s="311"/>
      <c r="SGX97" s="311"/>
      <c r="SGY97" s="311"/>
      <c r="SGZ97" s="311"/>
      <c r="SHA97" s="311"/>
      <c r="SHB97" s="311"/>
      <c r="SHC97" s="311"/>
      <c r="SHD97" s="311"/>
      <c r="SHE97" s="311"/>
      <c r="SHF97" s="311"/>
      <c r="SHG97" s="311"/>
      <c r="SHH97" s="311"/>
      <c r="SHI97" s="311"/>
      <c r="SHJ97" s="311"/>
      <c r="SHK97" s="311"/>
      <c r="SHL97" s="311"/>
      <c r="SHM97" s="311"/>
      <c r="SHN97" s="311"/>
      <c r="SHO97" s="311"/>
      <c r="SHP97" s="311"/>
      <c r="SHQ97" s="311"/>
      <c r="SHR97" s="311"/>
      <c r="SHS97" s="311"/>
      <c r="SHT97" s="311"/>
      <c r="SHU97" s="311"/>
      <c r="SHV97" s="311"/>
      <c r="SHW97" s="311"/>
      <c r="SHX97" s="311"/>
      <c r="SHY97" s="311"/>
      <c r="SHZ97" s="311"/>
      <c r="SIA97" s="311"/>
      <c r="SIB97" s="311"/>
      <c r="SIC97" s="311"/>
      <c r="SID97" s="311"/>
      <c r="SIE97" s="311"/>
      <c r="SIF97" s="311"/>
      <c r="SIG97" s="311"/>
      <c r="SIH97" s="311"/>
      <c r="SII97" s="311"/>
      <c r="SIJ97" s="311"/>
      <c r="SIK97" s="311"/>
      <c r="SIL97" s="311"/>
      <c r="SIM97" s="311"/>
      <c r="SIN97" s="311"/>
      <c r="SIO97" s="311"/>
      <c r="SIP97" s="311"/>
      <c r="SIQ97" s="311"/>
      <c r="SIR97" s="311"/>
      <c r="SIS97" s="311"/>
      <c r="SIT97" s="311"/>
      <c r="SIU97" s="311"/>
      <c r="SIV97" s="311"/>
      <c r="SIW97" s="311"/>
      <c r="SIX97" s="311"/>
      <c r="SIY97" s="311"/>
      <c r="SIZ97" s="311"/>
      <c r="SJA97" s="311"/>
      <c r="SJB97" s="311"/>
      <c r="SJC97" s="311"/>
      <c r="SJD97" s="311"/>
      <c r="SJE97" s="311"/>
      <c r="SJF97" s="311"/>
      <c r="SJG97" s="311"/>
      <c r="SJH97" s="311"/>
      <c r="SJI97" s="311"/>
      <c r="SJJ97" s="311"/>
      <c r="SJK97" s="311"/>
      <c r="SJL97" s="311"/>
      <c r="SJM97" s="311"/>
      <c r="SJN97" s="311"/>
      <c r="SJO97" s="311"/>
      <c r="SJP97" s="311"/>
      <c r="SJQ97" s="311"/>
      <c r="SJR97" s="311"/>
      <c r="SJS97" s="311"/>
      <c r="SJT97" s="311"/>
      <c r="SJU97" s="311"/>
      <c r="SJV97" s="311"/>
      <c r="SJW97" s="311"/>
      <c r="SJX97" s="311"/>
      <c r="SJY97" s="311"/>
      <c r="SJZ97" s="311"/>
      <c r="SKA97" s="311"/>
      <c r="SKB97" s="311"/>
      <c r="SKC97" s="311"/>
      <c r="SKD97" s="311"/>
      <c r="SKE97" s="311"/>
      <c r="SKF97" s="311"/>
      <c r="SKG97" s="311"/>
      <c r="SKH97" s="311"/>
      <c r="SKI97" s="311"/>
      <c r="SKJ97" s="311"/>
      <c r="SKK97" s="311"/>
      <c r="SKL97" s="311"/>
      <c r="SKM97" s="311"/>
      <c r="SKN97" s="311"/>
      <c r="SKO97" s="311"/>
      <c r="SKP97" s="311"/>
      <c r="SKQ97" s="311"/>
      <c r="SKR97" s="311"/>
      <c r="SKS97" s="311"/>
      <c r="SKT97" s="311"/>
      <c r="SKU97" s="311"/>
      <c r="SKV97" s="311"/>
      <c r="SKW97" s="311"/>
      <c r="SKX97" s="311"/>
      <c r="SKY97" s="311"/>
      <c r="SKZ97" s="311"/>
      <c r="SLA97" s="311"/>
      <c r="SLB97" s="311"/>
      <c r="SLC97" s="311"/>
      <c r="SLD97" s="311"/>
      <c r="SLE97" s="311"/>
      <c r="SLF97" s="311"/>
      <c r="SLG97" s="311"/>
      <c r="SLH97" s="311"/>
      <c r="SLI97" s="311"/>
      <c r="SLJ97" s="311"/>
      <c r="SLK97" s="311"/>
      <c r="SLL97" s="311"/>
      <c r="SLM97" s="311"/>
      <c r="SLN97" s="311"/>
      <c r="SLO97" s="311"/>
      <c r="SLP97" s="311"/>
      <c r="SLQ97" s="311"/>
      <c r="SLR97" s="311"/>
      <c r="SLS97" s="311"/>
      <c r="SLT97" s="311"/>
      <c r="SLU97" s="311"/>
      <c r="SLV97" s="311"/>
      <c r="SLW97" s="311"/>
      <c r="SLX97" s="311"/>
      <c r="SLY97" s="311"/>
      <c r="SLZ97" s="311"/>
      <c r="SMA97" s="311"/>
      <c r="SMB97" s="311"/>
      <c r="SMC97" s="311"/>
      <c r="SMD97" s="311"/>
      <c r="SME97" s="311"/>
      <c r="SMF97" s="311"/>
      <c r="SMG97" s="311"/>
      <c r="SMH97" s="311"/>
      <c r="SMI97" s="311"/>
      <c r="SMJ97" s="311"/>
      <c r="SMK97" s="311"/>
      <c r="SML97" s="311"/>
      <c r="SMM97" s="311"/>
      <c r="SMN97" s="311"/>
      <c r="SMO97" s="311"/>
      <c r="SMP97" s="311"/>
      <c r="SMQ97" s="311"/>
      <c r="SMR97" s="311"/>
      <c r="SMS97" s="311"/>
      <c r="SMT97" s="311"/>
      <c r="SMU97" s="311"/>
      <c r="SMV97" s="311"/>
      <c r="SMW97" s="311"/>
      <c r="SMX97" s="311"/>
      <c r="SMY97" s="311"/>
      <c r="SMZ97" s="311"/>
      <c r="SNA97" s="311"/>
      <c r="SNB97" s="311"/>
      <c r="SNC97" s="311"/>
      <c r="SND97" s="311"/>
      <c r="SNE97" s="311"/>
      <c r="SNF97" s="311"/>
      <c r="SNG97" s="311"/>
      <c r="SNH97" s="311"/>
      <c r="SNI97" s="311"/>
      <c r="SNJ97" s="311"/>
      <c r="SNK97" s="311"/>
      <c r="SNL97" s="311"/>
      <c r="SNM97" s="311"/>
      <c r="SNN97" s="311"/>
      <c r="SNO97" s="311"/>
      <c r="SNP97" s="311"/>
      <c r="SNQ97" s="311"/>
      <c r="SNR97" s="311"/>
      <c r="SNS97" s="311"/>
      <c r="SNT97" s="311"/>
      <c r="SNU97" s="311"/>
      <c r="SNV97" s="311"/>
      <c r="SNW97" s="311"/>
      <c r="SNX97" s="311"/>
      <c r="SNY97" s="311"/>
      <c r="SNZ97" s="311"/>
      <c r="SOA97" s="311"/>
      <c r="SOB97" s="311"/>
      <c r="SOC97" s="311"/>
      <c r="SOD97" s="311"/>
      <c r="SOE97" s="311"/>
      <c r="SOF97" s="311"/>
      <c r="SOG97" s="311"/>
      <c r="SOH97" s="311"/>
      <c r="SOI97" s="311"/>
      <c r="SOJ97" s="311"/>
      <c r="SOK97" s="311"/>
      <c r="SOL97" s="311"/>
      <c r="SOM97" s="311"/>
      <c r="SON97" s="311"/>
      <c r="SOO97" s="311"/>
      <c r="SOP97" s="311"/>
      <c r="SOQ97" s="311"/>
      <c r="SOR97" s="311"/>
      <c r="SOS97" s="311"/>
      <c r="SOT97" s="311"/>
      <c r="SOU97" s="311"/>
      <c r="SOV97" s="311"/>
      <c r="SOW97" s="311"/>
      <c r="SOX97" s="311"/>
      <c r="SOY97" s="311"/>
      <c r="SOZ97" s="311"/>
      <c r="SPA97" s="311"/>
      <c r="SPB97" s="311"/>
      <c r="SPC97" s="311"/>
      <c r="SPD97" s="311"/>
      <c r="SPE97" s="311"/>
      <c r="SPF97" s="311"/>
      <c r="SPG97" s="311"/>
      <c r="SPH97" s="311"/>
      <c r="SPI97" s="311"/>
      <c r="SPJ97" s="311"/>
      <c r="SPK97" s="311"/>
      <c r="SPL97" s="311"/>
      <c r="SPM97" s="311"/>
      <c r="SPN97" s="311"/>
      <c r="SPO97" s="311"/>
      <c r="SPP97" s="311"/>
      <c r="SPQ97" s="311"/>
      <c r="SPR97" s="311"/>
      <c r="SPS97" s="311"/>
      <c r="SPT97" s="311"/>
      <c r="SPU97" s="311"/>
      <c r="SPV97" s="311"/>
      <c r="SPW97" s="311"/>
      <c r="SPX97" s="311"/>
      <c r="SPY97" s="311"/>
      <c r="SPZ97" s="311"/>
      <c r="SQA97" s="311"/>
      <c r="SQB97" s="311"/>
      <c r="SQC97" s="311"/>
      <c r="SQD97" s="311"/>
      <c r="SQE97" s="311"/>
      <c r="SQF97" s="311"/>
      <c r="SQG97" s="311"/>
      <c r="SQH97" s="311"/>
      <c r="SQI97" s="311"/>
      <c r="SQJ97" s="311"/>
      <c r="SQK97" s="311"/>
      <c r="SQL97" s="311"/>
      <c r="SQM97" s="311"/>
      <c r="SQN97" s="311"/>
      <c r="SQO97" s="311"/>
      <c r="SQP97" s="311"/>
      <c r="SQQ97" s="311"/>
      <c r="SQR97" s="311"/>
      <c r="SQS97" s="311"/>
      <c r="SQT97" s="311"/>
      <c r="SQU97" s="311"/>
      <c r="SQV97" s="311"/>
      <c r="SQW97" s="311"/>
      <c r="SQX97" s="311"/>
      <c r="SQY97" s="311"/>
      <c r="SQZ97" s="311"/>
      <c r="SRA97" s="311"/>
      <c r="SRB97" s="311"/>
      <c r="SRC97" s="311"/>
      <c r="SRD97" s="311"/>
      <c r="SRE97" s="311"/>
      <c r="SRF97" s="311"/>
      <c r="SRG97" s="311"/>
      <c r="SRH97" s="311"/>
      <c r="SRI97" s="311"/>
      <c r="SRJ97" s="311"/>
      <c r="SRK97" s="311"/>
      <c r="SRL97" s="311"/>
      <c r="SRM97" s="311"/>
      <c r="SRN97" s="311"/>
      <c r="SRO97" s="311"/>
      <c r="SRP97" s="311"/>
      <c r="SRQ97" s="311"/>
      <c r="SRR97" s="311"/>
      <c r="SRS97" s="311"/>
      <c r="SRT97" s="311"/>
      <c r="SRU97" s="311"/>
      <c r="SRV97" s="311"/>
      <c r="SRW97" s="311"/>
      <c r="SRX97" s="311"/>
      <c r="SRY97" s="311"/>
      <c r="SRZ97" s="311"/>
      <c r="SSA97" s="311"/>
      <c r="SSB97" s="311"/>
      <c r="SSC97" s="311"/>
      <c r="SSD97" s="311"/>
      <c r="SSE97" s="311"/>
      <c r="SSF97" s="311"/>
      <c r="SSG97" s="311"/>
      <c r="SSH97" s="311"/>
      <c r="SSI97" s="311"/>
      <c r="SSJ97" s="311"/>
      <c r="SSK97" s="311"/>
      <c r="SSL97" s="311"/>
      <c r="SSM97" s="311"/>
      <c r="SSN97" s="311"/>
      <c r="SSO97" s="311"/>
      <c r="SSP97" s="311"/>
      <c r="SSQ97" s="311"/>
      <c r="SSR97" s="311"/>
      <c r="SSS97" s="311"/>
      <c r="SST97" s="311"/>
      <c r="SSU97" s="311"/>
      <c r="SSV97" s="311"/>
      <c r="SSW97" s="311"/>
      <c r="SSX97" s="311"/>
      <c r="SSY97" s="311"/>
      <c r="SSZ97" s="311"/>
      <c r="STA97" s="311"/>
      <c r="STB97" s="311"/>
      <c r="STC97" s="311"/>
      <c r="STD97" s="311"/>
      <c r="STE97" s="311"/>
      <c r="STF97" s="311"/>
      <c r="STG97" s="311"/>
      <c r="STH97" s="311"/>
      <c r="STI97" s="311"/>
      <c r="STJ97" s="311"/>
      <c r="STK97" s="311"/>
      <c r="STL97" s="311"/>
      <c r="STM97" s="311"/>
      <c r="STN97" s="311"/>
      <c r="STO97" s="311"/>
      <c r="STP97" s="311"/>
      <c r="STQ97" s="311"/>
      <c r="STR97" s="311"/>
      <c r="STS97" s="311"/>
      <c r="STT97" s="311"/>
      <c r="STU97" s="311"/>
      <c r="STV97" s="311"/>
      <c r="STW97" s="311"/>
      <c r="STX97" s="311"/>
      <c r="STY97" s="311"/>
      <c r="STZ97" s="311"/>
      <c r="SUA97" s="311"/>
      <c r="SUB97" s="311"/>
      <c r="SUC97" s="311"/>
      <c r="SUD97" s="311"/>
      <c r="SUE97" s="311"/>
      <c r="SUF97" s="311"/>
      <c r="SUG97" s="311"/>
      <c r="SUH97" s="311"/>
      <c r="SUI97" s="311"/>
      <c r="SUJ97" s="311"/>
      <c r="SUK97" s="311"/>
      <c r="SUL97" s="311"/>
      <c r="SUM97" s="311"/>
      <c r="SUN97" s="311"/>
      <c r="SUO97" s="311"/>
      <c r="SUP97" s="311"/>
      <c r="SUQ97" s="311"/>
      <c r="SUR97" s="311"/>
      <c r="SUS97" s="311"/>
      <c r="SUT97" s="311"/>
      <c r="SUU97" s="311"/>
      <c r="SUV97" s="311"/>
      <c r="SUW97" s="311"/>
      <c r="SUX97" s="311"/>
      <c r="SUY97" s="311"/>
      <c r="SUZ97" s="311"/>
      <c r="SVA97" s="311"/>
      <c r="SVB97" s="311"/>
      <c r="SVC97" s="311"/>
      <c r="SVD97" s="311"/>
      <c r="SVE97" s="311"/>
      <c r="SVF97" s="311"/>
      <c r="SVG97" s="311"/>
      <c r="SVH97" s="311"/>
      <c r="SVI97" s="311"/>
      <c r="SVJ97" s="311"/>
      <c r="SVK97" s="311"/>
      <c r="SVL97" s="311"/>
      <c r="SVM97" s="311"/>
      <c r="SVN97" s="311"/>
      <c r="SVO97" s="311"/>
      <c r="SVP97" s="311"/>
      <c r="SVQ97" s="311"/>
      <c r="SVR97" s="311"/>
      <c r="SVS97" s="311"/>
      <c r="SVT97" s="311"/>
      <c r="SVU97" s="311"/>
      <c r="SVV97" s="311"/>
      <c r="SVW97" s="311"/>
      <c r="SVX97" s="311"/>
      <c r="SVY97" s="311"/>
      <c r="SVZ97" s="311"/>
      <c r="SWA97" s="311"/>
      <c r="SWB97" s="311"/>
      <c r="SWC97" s="311"/>
      <c r="SWD97" s="311"/>
      <c r="SWE97" s="311"/>
      <c r="SWF97" s="311"/>
      <c r="SWG97" s="311"/>
      <c r="SWH97" s="311"/>
      <c r="SWI97" s="311"/>
      <c r="SWJ97" s="311"/>
      <c r="SWK97" s="311"/>
      <c r="SWL97" s="311"/>
      <c r="SWM97" s="311"/>
      <c r="SWN97" s="311"/>
      <c r="SWO97" s="311"/>
      <c r="SWP97" s="311"/>
      <c r="SWQ97" s="311"/>
      <c r="SWR97" s="311"/>
      <c r="SWS97" s="311"/>
      <c r="SWT97" s="311"/>
      <c r="SWU97" s="311"/>
      <c r="SWV97" s="311"/>
      <c r="SWW97" s="311"/>
      <c r="SWX97" s="311"/>
      <c r="SWY97" s="311"/>
      <c r="SWZ97" s="311"/>
      <c r="SXA97" s="311"/>
      <c r="SXB97" s="311"/>
      <c r="SXC97" s="311"/>
      <c r="SXD97" s="311"/>
      <c r="SXE97" s="311"/>
      <c r="SXF97" s="311"/>
      <c r="SXG97" s="311"/>
      <c r="SXH97" s="311"/>
      <c r="SXI97" s="311"/>
      <c r="SXJ97" s="311"/>
      <c r="SXK97" s="311"/>
      <c r="SXL97" s="311"/>
      <c r="SXM97" s="311"/>
      <c r="SXN97" s="311"/>
      <c r="SXO97" s="311"/>
      <c r="SXP97" s="311"/>
      <c r="SXQ97" s="311"/>
      <c r="SXR97" s="311"/>
      <c r="SXS97" s="311"/>
      <c r="SXT97" s="311"/>
      <c r="SXU97" s="311"/>
      <c r="SXV97" s="311"/>
      <c r="SXW97" s="311"/>
      <c r="SXX97" s="311"/>
      <c r="SXY97" s="311"/>
      <c r="SXZ97" s="311"/>
      <c r="SYA97" s="311"/>
      <c r="SYB97" s="311"/>
      <c r="SYC97" s="311"/>
      <c r="SYD97" s="311"/>
      <c r="SYE97" s="311"/>
      <c r="SYF97" s="311"/>
      <c r="SYG97" s="311"/>
      <c r="SYH97" s="311"/>
      <c r="SYI97" s="311"/>
      <c r="SYJ97" s="311"/>
      <c r="SYK97" s="311"/>
      <c r="SYL97" s="311"/>
      <c r="SYM97" s="311"/>
      <c r="SYN97" s="311"/>
      <c r="SYO97" s="311"/>
      <c r="SYP97" s="311"/>
      <c r="SYQ97" s="311"/>
      <c r="SYR97" s="311"/>
      <c r="SYS97" s="311"/>
      <c r="SYT97" s="311"/>
      <c r="SYU97" s="311"/>
      <c r="SYV97" s="311"/>
      <c r="SYW97" s="311"/>
      <c r="SYX97" s="311"/>
      <c r="SYY97" s="311"/>
      <c r="SYZ97" s="311"/>
      <c r="SZA97" s="311"/>
      <c r="SZB97" s="311"/>
      <c r="SZC97" s="311"/>
      <c r="SZD97" s="311"/>
      <c r="SZE97" s="311"/>
      <c r="SZF97" s="311"/>
      <c r="SZG97" s="311"/>
      <c r="SZH97" s="311"/>
      <c r="SZI97" s="311"/>
      <c r="SZJ97" s="311"/>
      <c r="SZK97" s="311"/>
      <c r="SZL97" s="311"/>
      <c r="SZM97" s="311"/>
      <c r="SZN97" s="311"/>
      <c r="SZO97" s="311"/>
      <c r="SZP97" s="311"/>
      <c r="SZQ97" s="311"/>
      <c r="SZR97" s="311"/>
      <c r="SZS97" s="311"/>
      <c r="SZT97" s="311"/>
      <c r="SZU97" s="311"/>
      <c r="SZV97" s="311"/>
      <c r="SZW97" s="311"/>
      <c r="SZX97" s="311"/>
      <c r="SZY97" s="311"/>
      <c r="SZZ97" s="311"/>
      <c r="TAA97" s="311"/>
      <c r="TAB97" s="311"/>
      <c r="TAC97" s="311"/>
      <c r="TAD97" s="311"/>
      <c r="TAE97" s="311"/>
      <c r="TAF97" s="311"/>
      <c r="TAG97" s="311"/>
      <c r="TAH97" s="311"/>
      <c r="TAI97" s="311"/>
      <c r="TAJ97" s="311"/>
      <c r="TAK97" s="311"/>
      <c r="TAL97" s="311"/>
      <c r="TAM97" s="311"/>
      <c r="TAN97" s="311"/>
      <c r="TAO97" s="311"/>
      <c r="TAP97" s="311"/>
      <c r="TAQ97" s="311"/>
      <c r="TAR97" s="311"/>
      <c r="TAS97" s="311"/>
      <c r="TAT97" s="311"/>
      <c r="TAU97" s="311"/>
      <c r="TAV97" s="311"/>
      <c r="TAW97" s="311"/>
      <c r="TAX97" s="311"/>
      <c r="TAY97" s="311"/>
      <c r="TAZ97" s="311"/>
      <c r="TBA97" s="311"/>
      <c r="TBB97" s="311"/>
      <c r="TBC97" s="311"/>
      <c r="TBD97" s="311"/>
      <c r="TBE97" s="311"/>
      <c r="TBF97" s="311"/>
      <c r="TBG97" s="311"/>
      <c r="TBH97" s="311"/>
      <c r="TBI97" s="311"/>
      <c r="TBJ97" s="311"/>
      <c r="TBK97" s="311"/>
      <c r="TBL97" s="311"/>
      <c r="TBM97" s="311"/>
      <c r="TBN97" s="311"/>
      <c r="TBO97" s="311"/>
      <c r="TBP97" s="311"/>
      <c r="TBQ97" s="311"/>
      <c r="TBR97" s="311"/>
      <c r="TBS97" s="311"/>
      <c r="TBT97" s="311"/>
      <c r="TBU97" s="311"/>
      <c r="TBV97" s="311"/>
      <c r="TBW97" s="311"/>
      <c r="TBX97" s="311"/>
      <c r="TBY97" s="311"/>
      <c r="TBZ97" s="311"/>
      <c r="TCA97" s="311"/>
      <c r="TCB97" s="311"/>
      <c r="TCC97" s="311"/>
      <c r="TCD97" s="311"/>
      <c r="TCE97" s="311"/>
      <c r="TCF97" s="311"/>
      <c r="TCG97" s="311"/>
      <c r="TCH97" s="311"/>
      <c r="TCI97" s="311"/>
      <c r="TCJ97" s="311"/>
      <c r="TCK97" s="311"/>
      <c r="TCL97" s="311"/>
      <c r="TCM97" s="311"/>
      <c r="TCN97" s="311"/>
      <c r="TCO97" s="311"/>
      <c r="TCP97" s="311"/>
      <c r="TCQ97" s="311"/>
      <c r="TCR97" s="311"/>
      <c r="TCS97" s="311"/>
      <c r="TCT97" s="311"/>
      <c r="TCU97" s="311"/>
      <c r="TCV97" s="311"/>
      <c r="TCW97" s="311"/>
      <c r="TCX97" s="311"/>
      <c r="TCY97" s="311"/>
      <c r="TCZ97" s="311"/>
      <c r="TDA97" s="311"/>
      <c r="TDB97" s="311"/>
      <c r="TDC97" s="311"/>
      <c r="TDD97" s="311"/>
      <c r="TDE97" s="311"/>
      <c r="TDF97" s="311"/>
      <c r="TDG97" s="311"/>
      <c r="TDH97" s="311"/>
      <c r="TDI97" s="311"/>
      <c r="TDJ97" s="311"/>
      <c r="TDK97" s="311"/>
      <c r="TDL97" s="311"/>
      <c r="TDM97" s="311"/>
      <c r="TDN97" s="311"/>
      <c r="TDO97" s="311"/>
      <c r="TDP97" s="311"/>
      <c r="TDQ97" s="311"/>
      <c r="TDR97" s="311"/>
      <c r="TDS97" s="311"/>
      <c r="TDT97" s="311"/>
      <c r="TDU97" s="311"/>
      <c r="TDV97" s="311"/>
      <c r="TDW97" s="311"/>
      <c r="TDX97" s="311"/>
      <c r="TDY97" s="311"/>
      <c r="TDZ97" s="311"/>
      <c r="TEA97" s="311"/>
      <c r="TEB97" s="311"/>
      <c r="TEC97" s="311"/>
      <c r="TED97" s="311"/>
      <c r="TEE97" s="311"/>
      <c r="TEF97" s="311"/>
      <c r="TEG97" s="311"/>
      <c r="TEH97" s="311"/>
      <c r="TEI97" s="311"/>
      <c r="TEJ97" s="311"/>
      <c r="TEK97" s="311"/>
      <c r="TEL97" s="311"/>
      <c r="TEM97" s="311"/>
      <c r="TEN97" s="311"/>
      <c r="TEO97" s="311"/>
      <c r="TEP97" s="311"/>
      <c r="TEQ97" s="311"/>
      <c r="TER97" s="311"/>
      <c r="TES97" s="311"/>
      <c r="TET97" s="311"/>
      <c r="TEU97" s="311"/>
      <c r="TEV97" s="311"/>
      <c r="TEW97" s="311"/>
      <c r="TEX97" s="311"/>
      <c r="TEY97" s="311"/>
      <c r="TEZ97" s="311"/>
      <c r="TFA97" s="311"/>
      <c r="TFB97" s="311"/>
      <c r="TFC97" s="311"/>
      <c r="TFD97" s="311"/>
      <c r="TFE97" s="311"/>
      <c r="TFF97" s="311"/>
      <c r="TFG97" s="311"/>
      <c r="TFH97" s="311"/>
      <c r="TFI97" s="311"/>
      <c r="TFJ97" s="311"/>
      <c r="TFK97" s="311"/>
      <c r="TFL97" s="311"/>
      <c r="TFM97" s="311"/>
      <c r="TFN97" s="311"/>
      <c r="TFO97" s="311"/>
      <c r="TFP97" s="311"/>
      <c r="TFQ97" s="311"/>
      <c r="TFR97" s="311"/>
      <c r="TFS97" s="311"/>
      <c r="TFT97" s="311"/>
      <c r="TFU97" s="311"/>
      <c r="TFV97" s="311"/>
      <c r="TFW97" s="311"/>
      <c r="TFX97" s="311"/>
      <c r="TFY97" s="311"/>
      <c r="TFZ97" s="311"/>
      <c r="TGA97" s="311"/>
      <c r="TGB97" s="311"/>
      <c r="TGC97" s="311"/>
      <c r="TGD97" s="311"/>
      <c r="TGE97" s="311"/>
      <c r="TGF97" s="311"/>
      <c r="TGG97" s="311"/>
      <c r="TGH97" s="311"/>
      <c r="TGI97" s="311"/>
      <c r="TGJ97" s="311"/>
      <c r="TGK97" s="311"/>
      <c r="TGL97" s="311"/>
      <c r="TGM97" s="311"/>
      <c r="TGN97" s="311"/>
      <c r="TGO97" s="311"/>
      <c r="TGP97" s="311"/>
      <c r="TGQ97" s="311"/>
      <c r="TGR97" s="311"/>
      <c r="TGS97" s="311"/>
      <c r="TGT97" s="311"/>
      <c r="TGU97" s="311"/>
      <c r="TGV97" s="311"/>
      <c r="TGW97" s="311"/>
      <c r="TGX97" s="311"/>
      <c r="TGY97" s="311"/>
      <c r="TGZ97" s="311"/>
      <c r="THA97" s="311"/>
      <c r="THB97" s="311"/>
      <c r="THC97" s="311"/>
      <c r="THD97" s="311"/>
      <c r="THE97" s="311"/>
      <c r="THF97" s="311"/>
      <c r="THG97" s="311"/>
      <c r="THH97" s="311"/>
      <c r="THI97" s="311"/>
      <c r="THJ97" s="311"/>
      <c r="THK97" s="311"/>
      <c r="THL97" s="311"/>
      <c r="THM97" s="311"/>
      <c r="THN97" s="311"/>
      <c r="THO97" s="311"/>
      <c r="THP97" s="311"/>
      <c r="THQ97" s="311"/>
      <c r="THR97" s="311"/>
      <c r="THS97" s="311"/>
      <c r="THT97" s="311"/>
      <c r="THU97" s="311"/>
      <c r="THV97" s="311"/>
      <c r="THW97" s="311"/>
      <c r="THX97" s="311"/>
      <c r="THY97" s="311"/>
      <c r="THZ97" s="311"/>
      <c r="TIA97" s="311"/>
      <c r="TIB97" s="311"/>
      <c r="TIC97" s="311"/>
      <c r="TID97" s="311"/>
      <c r="TIE97" s="311"/>
      <c r="TIF97" s="311"/>
      <c r="TIG97" s="311"/>
      <c r="TIH97" s="311"/>
      <c r="TII97" s="311"/>
      <c r="TIJ97" s="311"/>
      <c r="TIK97" s="311"/>
      <c r="TIL97" s="311"/>
      <c r="TIM97" s="311"/>
      <c r="TIN97" s="311"/>
      <c r="TIO97" s="311"/>
      <c r="TIP97" s="311"/>
      <c r="TIQ97" s="311"/>
      <c r="TIR97" s="311"/>
      <c r="TIS97" s="311"/>
      <c r="TIT97" s="311"/>
      <c r="TIU97" s="311"/>
      <c r="TIV97" s="311"/>
      <c r="TIW97" s="311"/>
      <c r="TIX97" s="311"/>
      <c r="TIY97" s="311"/>
      <c r="TIZ97" s="311"/>
      <c r="TJA97" s="311"/>
      <c r="TJB97" s="311"/>
      <c r="TJC97" s="311"/>
      <c r="TJD97" s="311"/>
      <c r="TJE97" s="311"/>
      <c r="TJF97" s="311"/>
      <c r="TJG97" s="311"/>
      <c r="TJH97" s="311"/>
      <c r="TJI97" s="311"/>
      <c r="TJJ97" s="311"/>
      <c r="TJK97" s="311"/>
      <c r="TJL97" s="311"/>
      <c r="TJM97" s="311"/>
      <c r="TJN97" s="311"/>
      <c r="TJO97" s="311"/>
      <c r="TJP97" s="311"/>
      <c r="TJQ97" s="311"/>
      <c r="TJR97" s="311"/>
      <c r="TJS97" s="311"/>
      <c r="TJT97" s="311"/>
      <c r="TJU97" s="311"/>
      <c r="TJV97" s="311"/>
      <c r="TJW97" s="311"/>
      <c r="TJX97" s="311"/>
      <c r="TJY97" s="311"/>
      <c r="TJZ97" s="311"/>
      <c r="TKA97" s="311"/>
      <c r="TKB97" s="311"/>
      <c r="TKC97" s="311"/>
      <c r="TKD97" s="311"/>
      <c r="TKE97" s="311"/>
      <c r="TKF97" s="311"/>
      <c r="TKG97" s="311"/>
      <c r="TKH97" s="311"/>
      <c r="TKI97" s="311"/>
      <c r="TKJ97" s="311"/>
      <c r="TKK97" s="311"/>
      <c r="TKL97" s="311"/>
      <c r="TKM97" s="311"/>
      <c r="TKN97" s="311"/>
      <c r="TKO97" s="311"/>
      <c r="TKP97" s="311"/>
      <c r="TKQ97" s="311"/>
      <c r="TKR97" s="311"/>
      <c r="TKS97" s="311"/>
      <c r="TKT97" s="311"/>
      <c r="TKU97" s="311"/>
      <c r="TKV97" s="311"/>
      <c r="TKW97" s="311"/>
      <c r="TKX97" s="311"/>
      <c r="TKY97" s="311"/>
      <c r="TKZ97" s="311"/>
      <c r="TLA97" s="311"/>
      <c r="TLB97" s="311"/>
      <c r="TLC97" s="311"/>
      <c r="TLD97" s="311"/>
      <c r="TLE97" s="311"/>
      <c r="TLF97" s="311"/>
      <c r="TLG97" s="311"/>
      <c r="TLH97" s="311"/>
      <c r="TLI97" s="311"/>
      <c r="TLJ97" s="311"/>
      <c r="TLK97" s="311"/>
      <c r="TLL97" s="311"/>
      <c r="TLM97" s="311"/>
      <c r="TLN97" s="311"/>
      <c r="TLO97" s="311"/>
      <c r="TLP97" s="311"/>
      <c r="TLQ97" s="311"/>
      <c r="TLR97" s="311"/>
      <c r="TLS97" s="311"/>
      <c r="TLT97" s="311"/>
      <c r="TLU97" s="311"/>
      <c r="TLV97" s="311"/>
      <c r="TLW97" s="311"/>
      <c r="TLX97" s="311"/>
      <c r="TLY97" s="311"/>
      <c r="TLZ97" s="311"/>
      <c r="TMA97" s="311"/>
      <c r="TMB97" s="311"/>
      <c r="TMC97" s="311"/>
      <c r="TMD97" s="311"/>
      <c r="TME97" s="311"/>
      <c r="TMF97" s="311"/>
      <c r="TMG97" s="311"/>
      <c r="TMH97" s="311"/>
      <c r="TMI97" s="311"/>
      <c r="TMJ97" s="311"/>
      <c r="TMK97" s="311"/>
      <c r="TML97" s="311"/>
      <c r="TMM97" s="311"/>
      <c r="TMN97" s="311"/>
      <c r="TMO97" s="311"/>
      <c r="TMP97" s="311"/>
      <c r="TMQ97" s="311"/>
      <c r="TMR97" s="311"/>
      <c r="TMS97" s="311"/>
      <c r="TMT97" s="311"/>
      <c r="TMU97" s="311"/>
      <c r="TMV97" s="311"/>
      <c r="TMW97" s="311"/>
      <c r="TMX97" s="311"/>
      <c r="TMY97" s="311"/>
      <c r="TMZ97" s="311"/>
      <c r="TNA97" s="311"/>
      <c r="TNB97" s="311"/>
      <c r="TNC97" s="311"/>
      <c r="TND97" s="311"/>
      <c r="TNE97" s="311"/>
      <c r="TNF97" s="311"/>
      <c r="TNG97" s="311"/>
      <c r="TNH97" s="311"/>
      <c r="TNI97" s="311"/>
      <c r="TNJ97" s="311"/>
      <c r="TNK97" s="311"/>
      <c r="TNL97" s="311"/>
      <c r="TNM97" s="311"/>
      <c r="TNN97" s="311"/>
      <c r="TNO97" s="311"/>
      <c r="TNP97" s="311"/>
      <c r="TNQ97" s="311"/>
      <c r="TNR97" s="311"/>
      <c r="TNS97" s="311"/>
      <c r="TNT97" s="311"/>
      <c r="TNU97" s="311"/>
      <c r="TNV97" s="311"/>
      <c r="TNW97" s="311"/>
      <c r="TNX97" s="311"/>
      <c r="TNY97" s="311"/>
      <c r="TNZ97" s="311"/>
      <c r="TOA97" s="311"/>
      <c r="TOB97" s="311"/>
      <c r="TOC97" s="311"/>
      <c r="TOD97" s="311"/>
      <c r="TOE97" s="311"/>
      <c r="TOF97" s="311"/>
      <c r="TOG97" s="311"/>
      <c r="TOH97" s="311"/>
      <c r="TOI97" s="311"/>
      <c r="TOJ97" s="311"/>
      <c r="TOK97" s="311"/>
      <c r="TOL97" s="311"/>
      <c r="TOM97" s="311"/>
      <c r="TON97" s="311"/>
      <c r="TOO97" s="311"/>
      <c r="TOP97" s="311"/>
      <c r="TOQ97" s="311"/>
      <c r="TOR97" s="311"/>
      <c r="TOS97" s="311"/>
      <c r="TOT97" s="311"/>
      <c r="TOU97" s="311"/>
      <c r="TOV97" s="311"/>
      <c r="TOW97" s="311"/>
      <c r="TOX97" s="311"/>
      <c r="TOY97" s="311"/>
      <c r="TOZ97" s="311"/>
      <c r="TPA97" s="311"/>
      <c r="TPB97" s="311"/>
      <c r="TPC97" s="311"/>
      <c r="TPD97" s="311"/>
      <c r="TPE97" s="311"/>
      <c r="TPF97" s="311"/>
      <c r="TPG97" s="311"/>
      <c r="TPH97" s="311"/>
      <c r="TPI97" s="311"/>
      <c r="TPJ97" s="311"/>
      <c r="TPK97" s="311"/>
      <c r="TPL97" s="311"/>
      <c r="TPM97" s="311"/>
      <c r="TPN97" s="311"/>
      <c r="TPO97" s="311"/>
      <c r="TPP97" s="311"/>
      <c r="TPQ97" s="311"/>
      <c r="TPR97" s="311"/>
      <c r="TPS97" s="311"/>
      <c r="TPT97" s="311"/>
      <c r="TPU97" s="311"/>
      <c r="TPV97" s="311"/>
      <c r="TPW97" s="311"/>
      <c r="TPX97" s="311"/>
      <c r="TPY97" s="311"/>
      <c r="TPZ97" s="311"/>
      <c r="TQA97" s="311"/>
      <c r="TQB97" s="311"/>
      <c r="TQC97" s="311"/>
      <c r="TQD97" s="311"/>
      <c r="TQE97" s="311"/>
      <c r="TQF97" s="311"/>
      <c r="TQG97" s="311"/>
      <c r="TQH97" s="311"/>
      <c r="TQI97" s="311"/>
      <c r="TQJ97" s="311"/>
      <c r="TQK97" s="311"/>
      <c r="TQL97" s="311"/>
      <c r="TQM97" s="311"/>
      <c r="TQN97" s="311"/>
      <c r="TQO97" s="311"/>
      <c r="TQP97" s="311"/>
      <c r="TQQ97" s="311"/>
      <c r="TQR97" s="311"/>
      <c r="TQS97" s="311"/>
      <c r="TQT97" s="311"/>
      <c r="TQU97" s="311"/>
      <c r="TQV97" s="311"/>
      <c r="TQW97" s="311"/>
      <c r="TQX97" s="311"/>
      <c r="TQY97" s="311"/>
      <c r="TQZ97" s="311"/>
      <c r="TRA97" s="311"/>
      <c r="TRB97" s="311"/>
      <c r="TRC97" s="311"/>
      <c r="TRD97" s="311"/>
      <c r="TRE97" s="311"/>
      <c r="TRF97" s="311"/>
      <c r="TRG97" s="311"/>
      <c r="TRH97" s="311"/>
      <c r="TRI97" s="311"/>
      <c r="TRJ97" s="311"/>
      <c r="TRK97" s="311"/>
      <c r="TRL97" s="311"/>
      <c r="TRM97" s="311"/>
      <c r="TRN97" s="311"/>
      <c r="TRO97" s="311"/>
      <c r="TRP97" s="311"/>
      <c r="TRQ97" s="311"/>
      <c r="TRR97" s="311"/>
      <c r="TRS97" s="311"/>
      <c r="TRT97" s="311"/>
      <c r="TRU97" s="311"/>
      <c r="TRV97" s="311"/>
      <c r="TRW97" s="311"/>
      <c r="TRX97" s="311"/>
      <c r="TRY97" s="311"/>
      <c r="TRZ97" s="311"/>
      <c r="TSA97" s="311"/>
      <c r="TSB97" s="311"/>
      <c r="TSC97" s="311"/>
      <c r="TSD97" s="311"/>
      <c r="TSE97" s="311"/>
      <c r="TSF97" s="311"/>
      <c r="TSG97" s="311"/>
      <c r="TSH97" s="311"/>
      <c r="TSI97" s="311"/>
      <c r="TSJ97" s="311"/>
      <c r="TSK97" s="311"/>
      <c r="TSL97" s="311"/>
      <c r="TSM97" s="311"/>
      <c r="TSN97" s="311"/>
      <c r="TSO97" s="311"/>
      <c r="TSP97" s="311"/>
      <c r="TSQ97" s="311"/>
      <c r="TSR97" s="311"/>
      <c r="TSS97" s="311"/>
      <c r="TST97" s="311"/>
      <c r="TSU97" s="311"/>
      <c r="TSV97" s="311"/>
      <c r="TSW97" s="311"/>
      <c r="TSX97" s="311"/>
      <c r="TSY97" s="311"/>
      <c r="TSZ97" s="311"/>
      <c r="TTA97" s="311"/>
      <c r="TTB97" s="311"/>
      <c r="TTC97" s="311"/>
      <c r="TTD97" s="311"/>
      <c r="TTE97" s="311"/>
      <c r="TTF97" s="311"/>
      <c r="TTG97" s="311"/>
      <c r="TTH97" s="311"/>
      <c r="TTI97" s="311"/>
      <c r="TTJ97" s="311"/>
      <c r="TTK97" s="311"/>
      <c r="TTL97" s="311"/>
      <c r="TTM97" s="311"/>
      <c r="TTN97" s="311"/>
      <c r="TTO97" s="311"/>
      <c r="TTP97" s="311"/>
      <c r="TTQ97" s="311"/>
      <c r="TTR97" s="311"/>
      <c r="TTS97" s="311"/>
      <c r="TTT97" s="311"/>
      <c r="TTU97" s="311"/>
      <c r="TTV97" s="311"/>
      <c r="TTW97" s="311"/>
      <c r="TTX97" s="311"/>
      <c r="TTY97" s="311"/>
      <c r="TTZ97" s="311"/>
      <c r="TUA97" s="311"/>
      <c r="TUB97" s="311"/>
      <c r="TUC97" s="311"/>
      <c r="TUD97" s="311"/>
      <c r="TUE97" s="311"/>
      <c r="TUF97" s="311"/>
      <c r="TUG97" s="311"/>
      <c r="TUH97" s="311"/>
      <c r="TUI97" s="311"/>
      <c r="TUJ97" s="311"/>
      <c r="TUK97" s="311"/>
      <c r="TUL97" s="311"/>
      <c r="TUM97" s="311"/>
      <c r="TUN97" s="311"/>
      <c r="TUO97" s="311"/>
      <c r="TUP97" s="311"/>
      <c r="TUQ97" s="311"/>
      <c r="TUR97" s="311"/>
      <c r="TUS97" s="311"/>
      <c r="TUT97" s="311"/>
      <c r="TUU97" s="311"/>
      <c r="TUV97" s="311"/>
      <c r="TUW97" s="311"/>
      <c r="TUX97" s="311"/>
      <c r="TUY97" s="311"/>
      <c r="TUZ97" s="311"/>
      <c r="TVA97" s="311"/>
      <c r="TVB97" s="311"/>
      <c r="TVC97" s="311"/>
      <c r="TVD97" s="311"/>
      <c r="TVE97" s="311"/>
      <c r="TVF97" s="311"/>
      <c r="TVG97" s="311"/>
      <c r="TVH97" s="311"/>
      <c r="TVI97" s="311"/>
      <c r="TVJ97" s="311"/>
      <c r="TVK97" s="311"/>
      <c r="TVL97" s="311"/>
      <c r="TVM97" s="311"/>
      <c r="TVN97" s="311"/>
      <c r="TVO97" s="311"/>
      <c r="TVP97" s="311"/>
      <c r="TVQ97" s="311"/>
      <c r="TVR97" s="311"/>
      <c r="TVS97" s="311"/>
      <c r="TVT97" s="311"/>
      <c r="TVU97" s="311"/>
      <c r="TVV97" s="311"/>
      <c r="TVW97" s="311"/>
      <c r="TVX97" s="311"/>
      <c r="TVY97" s="311"/>
      <c r="TVZ97" s="311"/>
      <c r="TWA97" s="311"/>
      <c r="TWB97" s="311"/>
      <c r="TWC97" s="311"/>
      <c r="TWD97" s="311"/>
      <c r="TWE97" s="311"/>
      <c r="TWF97" s="311"/>
      <c r="TWG97" s="311"/>
      <c r="TWH97" s="311"/>
      <c r="TWI97" s="311"/>
      <c r="TWJ97" s="311"/>
      <c r="TWK97" s="311"/>
      <c r="TWL97" s="311"/>
      <c r="TWM97" s="311"/>
      <c r="TWN97" s="311"/>
      <c r="TWO97" s="311"/>
      <c r="TWP97" s="311"/>
      <c r="TWQ97" s="311"/>
      <c r="TWR97" s="311"/>
      <c r="TWS97" s="311"/>
      <c r="TWT97" s="311"/>
      <c r="TWU97" s="311"/>
      <c r="TWV97" s="311"/>
      <c r="TWW97" s="311"/>
      <c r="TWX97" s="311"/>
      <c r="TWY97" s="311"/>
      <c r="TWZ97" s="311"/>
      <c r="TXA97" s="311"/>
      <c r="TXB97" s="311"/>
      <c r="TXC97" s="311"/>
      <c r="TXD97" s="311"/>
      <c r="TXE97" s="311"/>
      <c r="TXF97" s="311"/>
      <c r="TXG97" s="311"/>
      <c r="TXH97" s="311"/>
      <c r="TXI97" s="311"/>
      <c r="TXJ97" s="311"/>
      <c r="TXK97" s="311"/>
      <c r="TXL97" s="311"/>
      <c r="TXM97" s="311"/>
      <c r="TXN97" s="311"/>
      <c r="TXO97" s="311"/>
      <c r="TXP97" s="311"/>
      <c r="TXQ97" s="311"/>
      <c r="TXR97" s="311"/>
      <c r="TXS97" s="311"/>
      <c r="TXT97" s="311"/>
      <c r="TXU97" s="311"/>
      <c r="TXV97" s="311"/>
      <c r="TXW97" s="311"/>
      <c r="TXX97" s="311"/>
      <c r="TXY97" s="311"/>
      <c r="TXZ97" s="311"/>
      <c r="TYA97" s="311"/>
      <c r="TYB97" s="311"/>
      <c r="TYC97" s="311"/>
      <c r="TYD97" s="311"/>
      <c r="TYE97" s="311"/>
      <c r="TYF97" s="311"/>
      <c r="TYG97" s="311"/>
      <c r="TYH97" s="311"/>
      <c r="TYI97" s="311"/>
      <c r="TYJ97" s="311"/>
      <c r="TYK97" s="311"/>
      <c r="TYL97" s="311"/>
      <c r="TYM97" s="311"/>
      <c r="TYN97" s="311"/>
      <c r="TYO97" s="311"/>
      <c r="TYP97" s="311"/>
      <c r="TYQ97" s="311"/>
      <c r="TYR97" s="311"/>
      <c r="TYS97" s="311"/>
      <c r="TYT97" s="311"/>
      <c r="TYU97" s="311"/>
      <c r="TYV97" s="311"/>
      <c r="TYW97" s="311"/>
      <c r="TYX97" s="311"/>
      <c r="TYY97" s="311"/>
      <c r="TYZ97" s="311"/>
      <c r="TZA97" s="311"/>
      <c r="TZB97" s="311"/>
      <c r="TZC97" s="311"/>
      <c r="TZD97" s="311"/>
      <c r="TZE97" s="311"/>
      <c r="TZF97" s="311"/>
      <c r="TZG97" s="311"/>
      <c r="TZH97" s="311"/>
      <c r="TZI97" s="311"/>
      <c r="TZJ97" s="311"/>
      <c r="TZK97" s="311"/>
      <c r="TZL97" s="311"/>
      <c r="TZM97" s="311"/>
      <c r="TZN97" s="311"/>
      <c r="TZO97" s="311"/>
      <c r="TZP97" s="311"/>
      <c r="TZQ97" s="311"/>
      <c r="TZR97" s="311"/>
      <c r="TZS97" s="311"/>
      <c r="TZT97" s="311"/>
      <c r="TZU97" s="311"/>
      <c r="TZV97" s="311"/>
      <c r="TZW97" s="311"/>
      <c r="TZX97" s="311"/>
      <c r="TZY97" s="311"/>
      <c r="TZZ97" s="311"/>
      <c r="UAA97" s="311"/>
      <c r="UAB97" s="311"/>
      <c r="UAC97" s="311"/>
      <c r="UAD97" s="311"/>
      <c r="UAE97" s="311"/>
      <c r="UAF97" s="311"/>
      <c r="UAG97" s="311"/>
      <c r="UAH97" s="311"/>
      <c r="UAI97" s="311"/>
      <c r="UAJ97" s="311"/>
      <c r="UAK97" s="311"/>
      <c r="UAL97" s="311"/>
      <c r="UAM97" s="311"/>
      <c r="UAN97" s="311"/>
      <c r="UAO97" s="311"/>
      <c r="UAP97" s="311"/>
      <c r="UAQ97" s="311"/>
      <c r="UAR97" s="311"/>
      <c r="UAS97" s="311"/>
      <c r="UAT97" s="311"/>
      <c r="UAU97" s="311"/>
      <c r="UAV97" s="311"/>
      <c r="UAW97" s="311"/>
      <c r="UAX97" s="311"/>
      <c r="UAY97" s="311"/>
      <c r="UAZ97" s="311"/>
      <c r="UBA97" s="311"/>
      <c r="UBB97" s="311"/>
      <c r="UBC97" s="311"/>
      <c r="UBD97" s="311"/>
      <c r="UBE97" s="311"/>
      <c r="UBF97" s="311"/>
      <c r="UBG97" s="311"/>
      <c r="UBH97" s="311"/>
      <c r="UBI97" s="311"/>
      <c r="UBJ97" s="311"/>
      <c r="UBK97" s="311"/>
      <c r="UBL97" s="311"/>
      <c r="UBM97" s="311"/>
      <c r="UBN97" s="311"/>
      <c r="UBO97" s="311"/>
      <c r="UBP97" s="311"/>
      <c r="UBQ97" s="311"/>
      <c r="UBR97" s="311"/>
      <c r="UBS97" s="311"/>
      <c r="UBT97" s="311"/>
      <c r="UBU97" s="311"/>
      <c r="UBV97" s="311"/>
      <c r="UBW97" s="311"/>
      <c r="UBX97" s="311"/>
      <c r="UBY97" s="311"/>
      <c r="UBZ97" s="311"/>
      <c r="UCA97" s="311"/>
      <c r="UCB97" s="311"/>
      <c r="UCC97" s="311"/>
      <c r="UCD97" s="311"/>
      <c r="UCE97" s="311"/>
      <c r="UCF97" s="311"/>
      <c r="UCG97" s="311"/>
      <c r="UCH97" s="311"/>
      <c r="UCI97" s="311"/>
      <c r="UCJ97" s="311"/>
      <c r="UCK97" s="311"/>
      <c r="UCL97" s="311"/>
      <c r="UCM97" s="311"/>
      <c r="UCN97" s="311"/>
      <c r="UCO97" s="311"/>
      <c r="UCP97" s="311"/>
      <c r="UCQ97" s="311"/>
      <c r="UCR97" s="311"/>
      <c r="UCS97" s="311"/>
      <c r="UCT97" s="311"/>
      <c r="UCU97" s="311"/>
      <c r="UCV97" s="311"/>
      <c r="UCW97" s="311"/>
      <c r="UCX97" s="311"/>
      <c r="UCY97" s="311"/>
      <c r="UCZ97" s="311"/>
      <c r="UDA97" s="311"/>
      <c r="UDB97" s="311"/>
      <c r="UDC97" s="311"/>
      <c r="UDD97" s="311"/>
      <c r="UDE97" s="311"/>
      <c r="UDF97" s="311"/>
      <c r="UDG97" s="311"/>
      <c r="UDH97" s="311"/>
      <c r="UDI97" s="311"/>
      <c r="UDJ97" s="311"/>
      <c r="UDK97" s="311"/>
      <c r="UDL97" s="311"/>
      <c r="UDM97" s="311"/>
      <c r="UDN97" s="311"/>
      <c r="UDO97" s="311"/>
      <c r="UDP97" s="311"/>
      <c r="UDQ97" s="311"/>
      <c r="UDR97" s="311"/>
      <c r="UDS97" s="311"/>
      <c r="UDT97" s="311"/>
      <c r="UDU97" s="311"/>
      <c r="UDV97" s="311"/>
      <c r="UDW97" s="311"/>
      <c r="UDX97" s="311"/>
      <c r="UDY97" s="311"/>
      <c r="UDZ97" s="311"/>
      <c r="UEA97" s="311"/>
      <c r="UEB97" s="311"/>
      <c r="UEC97" s="311"/>
      <c r="UED97" s="311"/>
      <c r="UEE97" s="311"/>
      <c r="UEF97" s="311"/>
      <c r="UEG97" s="311"/>
      <c r="UEH97" s="311"/>
      <c r="UEI97" s="311"/>
      <c r="UEJ97" s="311"/>
      <c r="UEK97" s="311"/>
      <c r="UEL97" s="311"/>
      <c r="UEM97" s="311"/>
      <c r="UEN97" s="311"/>
      <c r="UEO97" s="311"/>
      <c r="UEP97" s="311"/>
      <c r="UEQ97" s="311"/>
      <c r="UER97" s="311"/>
      <c r="UES97" s="311"/>
      <c r="UET97" s="311"/>
      <c r="UEU97" s="311"/>
      <c r="UEV97" s="311"/>
      <c r="UEW97" s="311"/>
      <c r="UEX97" s="311"/>
      <c r="UEY97" s="311"/>
      <c r="UEZ97" s="311"/>
      <c r="UFA97" s="311"/>
      <c r="UFB97" s="311"/>
      <c r="UFC97" s="311"/>
      <c r="UFD97" s="311"/>
      <c r="UFE97" s="311"/>
      <c r="UFF97" s="311"/>
      <c r="UFG97" s="311"/>
      <c r="UFH97" s="311"/>
      <c r="UFI97" s="311"/>
      <c r="UFJ97" s="311"/>
      <c r="UFK97" s="311"/>
      <c r="UFL97" s="311"/>
      <c r="UFM97" s="311"/>
      <c r="UFN97" s="311"/>
      <c r="UFO97" s="311"/>
      <c r="UFP97" s="311"/>
      <c r="UFQ97" s="311"/>
      <c r="UFR97" s="311"/>
      <c r="UFS97" s="311"/>
      <c r="UFT97" s="311"/>
      <c r="UFU97" s="311"/>
      <c r="UFV97" s="311"/>
      <c r="UFW97" s="311"/>
      <c r="UFX97" s="311"/>
      <c r="UFY97" s="311"/>
      <c r="UFZ97" s="311"/>
      <c r="UGA97" s="311"/>
      <c r="UGB97" s="311"/>
      <c r="UGC97" s="311"/>
      <c r="UGD97" s="311"/>
      <c r="UGE97" s="311"/>
      <c r="UGF97" s="311"/>
      <c r="UGG97" s="311"/>
      <c r="UGH97" s="311"/>
      <c r="UGI97" s="311"/>
      <c r="UGJ97" s="311"/>
      <c r="UGK97" s="311"/>
      <c r="UGL97" s="311"/>
      <c r="UGM97" s="311"/>
      <c r="UGN97" s="311"/>
      <c r="UGO97" s="311"/>
      <c r="UGP97" s="311"/>
      <c r="UGQ97" s="311"/>
      <c r="UGR97" s="311"/>
      <c r="UGS97" s="311"/>
      <c r="UGT97" s="311"/>
      <c r="UGU97" s="311"/>
      <c r="UGV97" s="311"/>
      <c r="UGW97" s="311"/>
      <c r="UGX97" s="311"/>
      <c r="UGY97" s="311"/>
      <c r="UGZ97" s="311"/>
      <c r="UHA97" s="311"/>
      <c r="UHB97" s="311"/>
      <c r="UHC97" s="311"/>
      <c r="UHD97" s="311"/>
      <c r="UHE97" s="311"/>
      <c r="UHF97" s="311"/>
      <c r="UHG97" s="311"/>
      <c r="UHH97" s="311"/>
      <c r="UHI97" s="311"/>
      <c r="UHJ97" s="311"/>
      <c r="UHK97" s="311"/>
      <c r="UHL97" s="311"/>
      <c r="UHM97" s="311"/>
      <c r="UHN97" s="311"/>
      <c r="UHO97" s="311"/>
      <c r="UHP97" s="311"/>
      <c r="UHQ97" s="311"/>
      <c r="UHR97" s="311"/>
      <c r="UHS97" s="311"/>
      <c r="UHT97" s="311"/>
      <c r="UHU97" s="311"/>
      <c r="UHV97" s="311"/>
      <c r="UHW97" s="311"/>
      <c r="UHX97" s="311"/>
      <c r="UHY97" s="311"/>
      <c r="UHZ97" s="311"/>
      <c r="UIA97" s="311"/>
      <c r="UIB97" s="311"/>
      <c r="UIC97" s="311"/>
      <c r="UID97" s="311"/>
      <c r="UIE97" s="311"/>
      <c r="UIF97" s="311"/>
      <c r="UIG97" s="311"/>
      <c r="UIH97" s="311"/>
      <c r="UII97" s="311"/>
      <c r="UIJ97" s="311"/>
      <c r="UIK97" s="311"/>
      <c r="UIL97" s="311"/>
      <c r="UIM97" s="311"/>
      <c r="UIN97" s="311"/>
      <c r="UIO97" s="311"/>
      <c r="UIP97" s="311"/>
      <c r="UIQ97" s="311"/>
      <c r="UIR97" s="311"/>
      <c r="UIS97" s="311"/>
      <c r="UIT97" s="311"/>
      <c r="UIU97" s="311"/>
      <c r="UIV97" s="311"/>
      <c r="UIW97" s="311"/>
      <c r="UIX97" s="311"/>
      <c r="UIY97" s="311"/>
      <c r="UIZ97" s="311"/>
      <c r="UJA97" s="311"/>
      <c r="UJB97" s="311"/>
      <c r="UJC97" s="311"/>
      <c r="UJD97" s="311"/>
      <c r="UJE97" s="311"/>
      <c r="UJF97" s="311"/>
      <c r="UJG97" s="311"/>
      <c r="UJH97" s="311"/>
      <c r="UJI97" s="311"/>
      <c r="UJJ97" s="311"/>
      <c r="UJK97" s="311"/>
      <c r="UJL97" s="311"/>
      <c r="UJM97" s="311"/>
      <c r="UJN97" s="311"/>
      <c r="UJO97" s="311"/>
      <c r="UJP97" s="311"/>
      <c r="UJQ97" s="311"/>
      <c r="UJR97" s="311"/>
      <c r="UJS97" s="311"/>
      <c r="UJT97" s="311"/>
      <c r="UJU97" s="311"/>
      <c r="UJV97" s="311"/>
      <c r="UJW97" s="311"/>
      <c r="UJX97" s="311"/>
      <c r="UJY97" s="311"/>
      <c r="UJZ97" s="311"/>
      <c r="UKA97" s="311"/>
      <c r="UKB97" s="311"/>
      <c r="UKC97" s="311"/>
      <c r="UKD97" s="311"/>
      <c r="UKE97" s="311"/>
      <c r="UKF97" s="311"/>
      <c r="UKG97" s="311"/>
      <c r="UKH97" s="311"/>
      <c r="UKI97" s="311"/>
      <c r="UKJ97" s="311"/>
      <c r="UKK97" s="311"/>
      <c r="UKL97" s="311"/>
      <c r="UKM97" s="311"/>
      <c r="UKN97" s="311"/>
      <c r="UKO97" s="311"/>
      <c r="UKP97" s="311"/>
      <c r="UKQ97" s="311"/>
      <c r="UKR97" s="311"/>
      <c r="UKS97" s="311"/>
      <c r="UKT97" s="311"/>
      <c r="UKU97" s="311"/>
      <c r="UKV97" s="311"/>
      <c r="UKW97" s="311"/>
      <c r="UKX97" s="311"/>
      <c r="UKY97" s="311"/>
      <c r="UKZ97" s="311"/>
      <c r="ULA97" s="311"/>
      <c r="ULB97" s="311"/>
      <c r="ULC97" s="311"/>
      <c r="ULD97" s="311"/>
      <c r="ULE97" s="311"/>
      <c r="ULF97" s="311"/>
      <c r="ULG97" s="311"/>
      <c r="ULH97" s="311"/>
      <c r="ULI97" s="311"/>
      <c r="ULJ97" s="311"/>
      <c r="ULK97" s="311"/>
      <c r="ULL97" s="311"/>
      <c r="ULM97" s="311"/>
      <c r="ULN97" s="311"/>
      <c r="ULO97" s="311"/>
      <c r="ULP97" s="311"/>
      <c r="ULQ97" s="311"/>
      <c r="ULR97" s="311"/>
      <c r="ULS97" s="311"/>
      <c r="ULT97" s="311"/>
      <c r="ULU97" s="311"/>
      <c r="ULV97" s="311"/>
      <c r="ULW97" s="311"/>
      <c r="ULX97" s="311"/>
      <c r="ULY97" s="311"/>
      <c r="ULZ97" s="311"/>
      <c r="UMA97" s="311"/>
      <c r="UMB97" s="311"/>
      <c r="UMC97" s="311"/>
      <c r="UMD97" s="311"/>
      <c r="UME97" s="311"/>
      <c r="UMF97" s="311"/>
      <c r="UMG97" s="311"/>
      <c r="UMH97" s="311"/>
      <c r="UMI97" s="311"/>
      <c r="UMJ97" s="311"/>
      <c r="UMK97" s="311"/>
      <c r="UML97" s="311"/>
      <c r="UMM97" s="311"/>
      <c r="UMN97" s="311"/>
      <c r="UMO97" s="311"/>
      <c r="UMP97" s="311"/>
      <c r="UMQ97" s="311"/>
      <c r="UMR97" s="311"/>
      <c r="UMS97" s="311"/>
      <c r="UMT97" s="311"/>
      <c r="UMU97" s="311"/>
      <c r="UMV97" s="311"/>
      <c r="UMW97" s="311"/>
      <c r="UMX97" s="311"/>
      <c r="UMY97" s="311"/>
      <c r="UMZ97" s="311"/>
      <c r="UNA97" s="311"/>
      <c r="UNB97" s="311"/>
      <c r="UNC97" s="311"/>
      <c r="UND97" s="311"/>
      <c r="UNE97" s="311"/>
      <c r="UNF97" s="311"/>
      <c r="UNG97" s="311"/>
      <c r="UNH97" s="311"/>
      <c r="UNI97" s="311"/>
      <c r="UNJ97" s="311"/>
      <c r="UNK97" s="311"/>
      <c r="UNL97" s="311"/>
      <c r="UNM97" s="311"/>
      <c r="UNN97" s="311"/>
      <c r="UNO97" s="311"/>
      <c r="UNP97" s="311"/>
      <c r="UNQ97" s="311"/>
      <c r="UNR97" s="311"/>
      <c r="UNS97" s="311"/>
      <c r="UNT97" s="311"/>
      <c r="UNU97" s="311"/>
      <c r="UNV97" s="311"/>
      <c r="UNW97" s="311"/>
      <c r="UNX97" s="311"/>
      <c r="UNY97" s="311"/>
      <c r="UNZ97" s="311"/>
      <c r="UOA97" s="311"/>
      <c r="UOB97" s="311"/>
      <c r="UOC97" s="311"/>
      <c r="UOD97" s="311"/>
      <c r="UOE97" s="311"/>
      <c r="UOF97" s="311"/>
      <c r="UOG97" s="311"/>
      <c r="UOH97" s="311"/>
      <c r="UOI97" s="311"/>
      <c r="UOJ97" s="311"/>
      <c r="UOK97" s="311"/>
      <c r="UOL97" s="311"/>
      <c r="UOM97" s="311"/>
      <c r="UON97" s="311"/>
      <c r="UOO97" s="311"/>
      <c r="UOP97" s="311"/>
      <c r="UOQ97" s="311"/>
      <c r="UOR97" s="311"/>
      <c r="UOS97" s="311"/>
      <c r="UOT97" s="311"/>
      <c r="UOU97" s="311"/>
      <c r="UOV97" s="311"/>
      <c r="UOW97" s="311"/>
      <c r="UOX97" s="311"/>
      <c r="UOY97" s="311"/>
      <c r="UOZ97" s="311"/>
      <c r="UPA97" s="311"/>
      <c r="UPB97" s="311"/>
      <c r="UPC97" s="311"/>
      <c r="UPD97" s="311"/>
      <c r="UPE97" s="311"/>
      <c r="UPF97" s="311"/>
      <c r="UPG97" s="311"/>
      <c r="UPH97" s="311"/>
      <c r="UPI97" s="311"/>
      <c r="UPJ97" s="311"/>
      <c r="UPK97" s="311"/>
      <c r="UPL97" s="311"/>
      <c r="UPM97" s="311"/>
      <c r="UPN97" s="311"/>
      <c r="UPO97" s="311"/>
      <c r="UPP97" s="311"/>
      <c r="UPQ97" s="311"/>
      <c r="UPR97" s="311"/>
      <c r="UPS97" s="311"/>
      <c r="UPT97" s="311"/>
      <c r="UPU97" s="311"/>
      <c r="UPV97" s="311"/>
      <c r="UPW97" s="311"/>
      <c r="UPX97" s="311"/>
      <c r="UPY97" s="311"/>
      <c r="UPZ97" s="311"/>
      <c r="UQA97" s="311"/>
      <c r="UQB97" s="311"/>
      <c r="UQC97" s="311"/>
      <c r="UQD97" s="311"/>
      <c r="UQE97" s="311"/>
      <c r="UQF97" s="311"/>
      <c r="UQG97" s="311"/>
      <c r="UQH97" s="311"/>
      <c r="UQI97" s="311"/>
      <c r="UQJ97" s="311"/>
      <c r="UQK97" s="311"/>
      <c r="UQL97" s="311"/>
      <c r="UQM97" s="311"/>
      <c r="UQN97" s="311"/>
      <c r="UQO97" s="311"/>
      <c r="UQP97" s="311"/>
      <c r="UQQ97" s="311"/>
      <c r="UQR97" s="311"/>
      <c r="UQS97" s="311"/>
      <c r="UQT97" s="311"/>
      <c r="UQU97" s="311"/>
      <c r="UQV97" s="311"/>
      <c r="UQW97" s="311"/>
      <c r="UQX97" s="311"/>
      <c r="UQY97" s="311"/>
      <c r="UQZ97" s="311"/>
      <c r="URA97" s="311"/>
      <c r="URB97" s="311"/>
      <c r="URC97" s="311"/>
      <c r="URD97" s="311"/>
      <c r="URE97" s="311"/>
      <c r="URF97" s="311"/>
      <c r="URG97" s="311"/>
      <c r="URH97" s="311"/>
      <c r="URI97" s="311"/>
      <c r="URJ97" s="311"/>
      <c r="URK97" s="311"/>
      <c r="URL97" s="311"/>
      <c r="URM97" s="311"/>
      <c r="URN97" s="311"/>
      <c r="URO97" s="311"/>
      <c r="URP97" s="311"/>
      <c r="URQ97" s="311"/>
      <c r="URR97" s="311"/>
      <c r="URS97" s="311"/>
      <c r="URT97" s="311"/>
      <c r="URU97" s="311"/>
      <c r="URV97" s="311"/>
      <c r="URW97" s="311"/>
      <c r="URX97" s="311"/>
      <c r="URY97" s="311"/>
      <c r="URZ97" s="311"/>
      <c r="USA97" s="311"/>
      <c r="USB97" s="311"/>
      <c r="USC97" s="311"/>
      <c r="USD97" s="311"/>
      <c r="USE97" s="311"/>
      <c r="USF97" s="311"/>
      <c r="USG97" s="311"/>
      <c r="USH97" s="311"/>
      <c r="USI97" s="311"/>
      <c r="USJ97" s="311"/>
      <c r="USK97" s="311"/>
      <c r="USL97" s="311"/>
      <c r="USM97" s="311"/>
      <c r="USN97" s="311"/>
      <c r="USO97" s="311"/>
      <c r="USP97" s="311"/>
      <c r="USQ97" s="311"/>
      <c r="USR97" s="311"/>
      <c r="USS97" s="311"/>
      <c r="UST97" s="311"/>
      <c r="USU97" s="311"/>
      <c r="USV97" s="311"/>
      <c r="USW97" s="311"/>
      <c r="USX97" s="311"/>
      <c r="USY97" s="311"/>
      <c r="USZ97" s="311"/>
      <c r="UTA97" s="311"/>
      <c r="UTB97" s="311"/>
      <c r="UTC97" s="311"/>
      <c r="UTD97" s="311"/>
      <c r="UTE97" s="311"/>
      <c r="UTF97" s="311"/>
      <c r="UTG97" s="311"/>
      <c r="UTH97" s="311"/>
      <c r="UTI97" s="311"/>
      <c r="UTJ97" s="311"/>
      <c r="UTK97" s="311"/>
      <c r="UTL97" s="311"/>
      <c r="UTM97" s="311"/>
      <c r="UTN97" s="311"/>
      <c r="UTO97" s="311"/>
      <c r="UTP97" s="311"/>
      <c r="UTQ97" s="311"/>
      <c r="UTR97" s="311"/>
      <c r="UTS97" s="311"/>
      <c r="UTT97" s="311"/>
      <c r="UTU97" s="311"/>
      <c r="UTV97" s="311"/>
      <c r="UTW97" s="311"/>
      <c r="UTX97" s="311"/>
      <c r="UTY97" s="311"/>
      <c r="UTZ97" s="311"/>
      <c r="UUA97" s="311"/>
      <c r="UUB97" s="311"/>
      <c r="UUC97" s="311"/>
      <c r="UUD97" s="311"/>
      <c r="UUE97" s="311"/>
      <c r="UUF97" s="311"/>
      <c r="UUG97" s="311"/>
      <c r="UUH97" s="311"/>
      <c r="UUI97" s="311"/>
      <c r="UUJ97" s="311"/>
      <c r="UUK97" s="311"/>
      <c r="UUL97" s="311"/>
      <c r="UUM97" s="311"/>
      <c r="UUN97" s="311"/>
      <c r="UUO97" s="311"/>
      <c r="UUP97" s="311"/>
      <c r="UUQ97" s="311"/>
      <c r="UUR97" s="311"/>
      <c r="UUS97" s="311"/>
      <c r="UUT97" s="311"/>
      <c r="UUU97" s="311"/>
      <c r="UUV97" s="311"/>
      <c r="UUW97" s="311"/>
      <c r="UUX97" s="311"/>
      <c r="UUY97" s="311"/>
      <c r="UUZ97" s="311"/>
      <c r="UVA97" s="311"/>
      <c r="UVB97" s="311"/>
      <c r="UVC97" s="311"/>
      <c r="UVD97" s="311"/>
      <c r="UVE97" s="311"/>
      <c r="UVF97" s="311"/>
      <c r="UVG97" s="311"/>
      <c r="UVH97" s="311"/>
      <c r="UVI97" s="311"/>
      <c r="UVJ97" s="311"/>
      <c r="UVK97" s="311"/>
      <c r="UVL97" s="311"/>
      <c r="UVM97" s="311"/>
      <c r="UVN97" s="311"/>
      <c r="UVO97" s="311"/>
      <c r="UVP97" s="311"/>
      <c r="UVQ97" s="311"/>
      <c r="UVR97" s="311"/>
      <c r="UVS97" s="311"/>
      <c r="UVT97" s="311"/>
      <c r="UVU97" s="311"/>
      <c r="UVV97" s="311"/>
      <c r="UVW97" s="311"/>
      <c r="UVX97" s="311"/>
      <c r="UVY97" s="311"/>
      <c r="UVZ97" s="311"/>
      <c r="UWA97" s="311"/>
      <c r="UWB97" s="311"/>
      <c r="UWC97" s="311"/>
      <c r="UWD97" s="311"/>
      <c r="UWE97" s="311"/>
      <c r="UWF97" s="311"/>
      <c r="UWG97" s="311"/>
      <c r="UWH97" s="311"/>
      <c r="UWI97" s="311"/>
      <c r="UWJ97" s="311"/>
      <c r="UWK97" s="311"/>
      <c r="UWL97" s="311"/>
      <c r="UWM97" s="311"/>
      <c r="UWN97" s="311"/>
      <c r="UWO97" s="311"/>
      <c r="UWP97" s="311"/>
      <c r="UWQ97" s="311"/>
      <c r="UWR97" s="311"/>
      <c r="UWS97" s="311"/>
      <c r="UWT97" s="311"/>
      <c r="UWU97" s="311"/>
      <c r="UWV97" s="311"/>
      <c r="UWW97" s="311"/>
      <c r="UWX97" s="311"/>
      <c r="UWY97" s="311"/>
      <c r="UWZ97" s="311"/>
      <c r="UXA97" s="311"/>
      <c r="UXB97" s="311"/>
      <c r="UXC97" s="311"/>
      <c r="UXD97" s="311"/>
      <c r="UXE97" s="311"/>
      <c r="UXF97" s="311"/>
      <c r="UXG97" s="311"/>
      <c r="UXH97" s="311"/>
      <c r="UXI97" s="311"/>
      <c r="UXJ97" s="311"/>
      <c r="UXK97" s="311"/>
      <c r="UXL97" s="311"/>
      <c r="UXM97" s="311"/>
      <c r="UXN97" s="311"/>
      <c r="UXO97" s="311"/>
      <c r="UXP97" s="311"/>
      <c r="UXQ97" s="311"/>
      <c r="UXR97" s="311"/>
      <c r="UXS97" s="311"/>
      <c r="UXT97" s="311"/>
      <c r="UXU97" s="311"/>
      <c r="UXV97" s="311"/>
      <c r="UXW97" s="311"/>
      <c r="UXX97" s="311"/>
      <c r="UXY97" s="311"/>
      <c r="UXZ97" s="311"/>
      <c r="UYA97" s="311"/>
      <c r="UYB97" s="311"/>
      <c r="UYC97" s="311"/>
      <c r="UYD97" s="311"/>
      <c r="UYE97" s="311"/>
      <c r="UYF97" s="311"/>
      <c r="UYG97" s="311"/>
      <c r="UYH97" s="311"/>
      <c r="UYI97" s="311"/>
      <c r="UYJ97" s="311"/>
      <c r="UYK97" s="311"/>
      <c r="UYL97" s="311"/>
      <c r="UYM97" s="311"/>
      <c r="UYN97" s="311"/>
      <c r="UYO97" s="311"/>
      <c r="UYP97" s="311"/>
      <c r="UYQ97" s="311"/>
      <c r="UYR97" s="311"/>
      <c r="UYS97" s="311"/>
      <c r="UYT97" s="311"/>
      <c r="UYU97" s="311"/>
      <c r="UYV97" s="311"/>
      <c r="UYW97" s="311"/>
      <c r="UYX97" s="311"/>
      <c r="UYY97" s="311"/>
      <c r="UYZ97" s="311"/>
      <c r="UZA97" s="311"/>
      <c r="UZB97" s="311"/>
      <c r="UZC97" s="311"/>
      <c r="UZD97" s="311"/>
      <c r="UZE97" s="311"/>
      <c r="UZF97" s="311"/>
      <c r="UZG97" s="311"/>
      <c r="UZH97" s="311"/>
      <c r="UZI97" s="311"/>
      <c r="UZJ97" s="311"/>
      <c r="UZK97" s="311"/>
      <c r="UZL97" s="311"/>
      <c r="UZM97" s="311"/>
      <c r="UZN97" s="311"/>
      <c r="UZO97" s="311"/>
      <c r="UZP97" s="311"/>
      <c r="UZQ97" s="311"/>
      <c r="UZR97" s="311"/>
      <c r="UZS97" s="311"/>
      <c r="UZT97" s="311"/>
      <c r="UZU97" s="311"/>
      <c r="UZV97" s="311"/>
      <c r="UZW97" s="311"/>
      <c r="UZX97" s="311"/>
      <c r="UZY97" s="311"/>
      <c r="UZZ97" s="311"/>
      <c r="VAA97" s="311"/>
      <c r="VAB97" s="311"/>
      <c r="VAC97" s="311"/>
      <c r="VAD97" s="311"/>
      <c r="VAE97" s="311"/>
      <c r="VAF97" s="311"/>
      <c r="VAG97" s="311"/>
      <c r="VAH97" s="311"/>
      <c r="VAI97" s="311"/>
      <c r="VAJ97" s="311"/>
      <c r="VAK97" s="311"/>
      <c r="VAL97" s="311"/>
      <c r="VAM97" s="311"/>
      <c r="VAN97" s="311"/>
      <c r="VAO97" s="311"/>
      <c r="VAP97" s="311"/>
      <c r="VAQ97" s="311"/>
      <c r="VAR97" s="311"/>
      <c r="VAS97" s="311"/>
      <c r="VAT97" s="311"/>
      <c r="VAU97" s="311"/>
      <c r="VAV97" s="311"/>
      <c r="VAW97" s="311"/>
      <c r="VAX97" s="311"/>
      <c r="VAY97" s="311"/>
      <c r="VAZ97" s="311"/>
      <c r="VBA97" s="311"/>
      <c r="VBB97" s="311"/>
      <c r="VBC97" s="311"/>
      <c r="VBD97" s="311"/>
      <c r="VBE97" s="311"/>
      <c r="VBF97" s="311"/>
      <c r="VBG97" s="311"/>
      <c r="VBH97" s="311"/>
      <c r="VBI97" s="311"/>
      <c r="VBJ97" s="311"/>
      <c r="VBK97" s="311"/>
      <c r="VBL97" s="311"/>
      <c r="VBM97" s="311"/>
      <c r="VBN97" s="311"/>
      <c r="VBO97" s="311"/>
      <c r="VBP97" s="311"/>
      <c r="VBQ97" s="311"/>
      <c r="VBR97" s="311"/>
      <c r="VBS97" s="311"/>
      <c r="VBT97" s="311"/>
      <c r="VBU97" s="311"/>
      <c r="VBV97" s="311"/>
      <c r="VBW97" s="311"/>
      <c r="VBX97" s="311"/>
      <c r="VBY97" s="311"/>
      <c r="VBZ97" s="311"/>
      <c r="VCA97" s="311"/>
      <c r="VCB97" s="311"/>
      <c r="VCC97" s="311"/>
      <c r="VCD97" s="311"/>
      <c r="VCE97" s="311"/>
      <c r="VCF97" s="311"/>
      <c r="VCG97" s="311"/>
      <c r="VCH97" s="311"/>
      <c r="VCI97" s="311"/>
      <c r="VCJ97" s="311"/>
      <c r="VCK97" s="311"/>
      <c r="VCL97" s="311"/>
      <c r="VCM97" s="311"/>
      <c r="VCN97" s="311"/>
      <c r="VCO97" s="311"/>
      <c r="VCP97" s="311"/>
      <c r="VCQ97" s="311"/>
      <c r="VCR97" s="311"/>
      <c r="VCS97" s="311"/>
      <c r="VCT97" s="311"/>
      <c r="VCU97" s="311"/>
      <c r="VCV97" s="311"/>
      <c r="VCW97" s="311"/>
      <c r="VCX97" s="311"/>
      <c r="VCY97" s="311"/>
      <c r="VCZ97" s="311"/>
      <c r="VDA97" s="311"/>
      <c r="VDB97" s="311"/>
      <c r="VDC97" s="311"/>
      <c r="VDD97" s="311"/>
      <c r="VDE97" s="311"/>
      <c r="VDF97" s="311"/>
      <c r="VDG97" s="311"/>
      <c r="VDH97" s="311"/>
      <c r="VDI97" s="311"/>
      <c r="VDJ97" s="311"/>
      <c r="VDK97" s="311"/>
      <c r="VDL97" s="311"/>
      <c r="VDM97" s="311"/>
      <c r="VDN97" s="311"/>
      <c r="VDO97" s="311"/>
      <c r="VDP97" s="311"/>
      <c r="VDQ97" s="311"/>
      <c r="VDR97" s="311"/>
      <c r="VDS97" s="311"/>
      <c r="VDT97" s="311"/>
      <c r="VDU97" s="311"/>
      <c r="VDV97" s="311"/>
      <c r="VDW97" s="311"/>
      <c r="VDX97" s="311"/>
      <c r="VDY97" s="311"/>
      <c r="VDZ97" s="311"/>
      <c r="VEA97" s="311"/>
      <c r="VEB97" s="311"/>
      <c r="VEC97" s="311"/>
      <c r="VED97" s="311"/>
      <c r="VEE97" s="311"/>
      <c r="VEF97" s="311"/>
      <c r="VEG97" s="311"/>
      <c r="VEH97" s="311"/>
      <c r="VEI97" s="311"/>
      <c r="VEJ97" s="311"/>
      <c r="VEK97" s="311"/>
      <c r="VEL97" s="311"/>
      <c r="VEM97" s="311"/>
      <c r="VEN97" s="311"/>
      <c r="VEO97" s="311"/>
      <c r="VEP97" s="311"/>
      <c r="VEQ97" s="311"/>
      <c r="VER97" s="311"/>
      <c r="VES97" s="311"/>
      <c r="VET97" s="311"/>
      <c r="VEU97" s="311"/>
      <c r="VEV97" s="311"/>
      <c r="VEW97" s="311"/>
      <c r="VEX97" s="311"/>
      <c r="VEY97" s="311"/>
      <c r="VEZ97" s="311"/>
      <c r="VFA97" s="311"/>
      <c r="VFB97" s="311"/>
      <c r="VFC97" s="311"/>
      <c r="VFD97" s="311"/>
      <c r="VFE97" s="311"/>
      <c r="VFF97" s="311"/>
      <c r="VFG97" s="311"/>
      <c r="VFH97" s="311"/>
      <c r="VFI97" s="311"/>
      <c r="VFJ97" s="311"/>
      <c r="VFK97" s="311"/>
      <c r="VFL97" s="311"/>
      <c r="VFM97" s="311"/>
      <c r="VFN97" s="311"/>
      <c r="VFO97" s="311"/>
      <c r="VFP97" s="311"/>
      <c r="VFQ97" s="311"/>
      <c r="VFR97" s="311"/>
      <c r="VFS97" s="311"/>
      <c r="VFT97" s="311"/>
      <c r="VFU97" s="311"/>
      <c r="VFV97" s="311"/>
      <c r="VFW97" s="311"/>
      <c r="VFX97" s="311"/>
      <c r="VFY97" s="311"/>
      <c r="VFZ97" s="311"/>
      <c r="VGA97" s="311"/>
      <c r="VGB97" s="311"/>
      <c r="VGC97" s="311"/>
      <c r="VGD97" s="311"/>
      <c r="VGE97" s="311"/>
      <c r="VGF97" s="311"/>
      <c r="VGG97" s="311"/>
      <c r="VGH97" s="311"/>
      <c r="VGI97" s="311"/>
      <c r="VGJ97" s="311"/>
      <c r="VGK97" s="311"/>
      <c r="VGL97" s="311"/>
      <c r="VGM97" s="311"/>
      <c r="VGN97" s="311"/>
      <c r="VGO97" s="311"/>
      <c r="VGP97" s="311"/>
      <c r="VGQ97" s="311"/>
      <c r="VGR97" s="311"/>
      <c r="VGS97" s="311"/>
      <c r="VGT97" s="311"/>
      <c r="VGU97" s="311"/>
      <c r="VGV97" s="311"/>
      <c r="VGW97" s="311"/>
      <c r="VGX97" s="311"/>
      <c r="VGY97" s="311"/>
      <c r="VGZ97" s="311"/>
      <c r="VHA97" s="311"/>
      <c r="VHB97" s="311"/>
      <c r="VHC97" s="311"/>
      <c r="VHD97" s="311"/>
      <c r="VHE97" s="311"/>
      <c r="VHF97" s="311"/>
      <c r="VHG97" s="311"/>
      <c r="VHH97" s="311"/>
      <c r="VHI97" s="311"/>
      <c r="VHJ97" s="311"/>
      <c r="VHK97" s="311"/>
      <c r="VHL97" s="311"/>
      <c r="VHM97" s="311"/>
      <c r="VHN97" s="311"/>
      <c r="VHO97" s="311"/>
      <c r="VHP97" s="311"/>
      <c r="VHQ97" s="311"/>
      <c r="VHR97" s="311"/>
      <c r="VHS97" s="311"/>
      <c r="VHT97" s="311"/>
      <c r="VHU97" s="311"/>
      <c r="VHV97" s="311"/>
      <c r="VHW97" s="311"/>
      <c r="VHX97" s="311"/>
      <c r="VHY97" s="311"/>
      <c r="VHZ97" s="311"/>
      <c r="VIA97" s="311"/>
      <c r="VIB97" s="311"/>
      <c r="VIC97" s="311"/>
      <c r="VID97" s="311"/>
      <c r="VIE97" s="311"/>
      <c r="VIF97" s="311"/>
      <c r="VIG97" s="311"/>
      <c r="VIH97" s="311"/>
      <c r="VII97" s="311"/>
      <c r="VIJ97" s="311"/>
      <c r="VIK97" s="311"/>
      <c r="VIL97" s="311"/>
      <c r="VIM97" s="311"/>
      <c r="VIN97" s="311"/>
      <c r="VIO97" s="311"/>
      <c r="VIP97" s="311"/>
      <c r="VIQ97" s="311"/>
      <c r="VIR97" s="311"/>
      <c r="VIS97" s="311"/>
      <c r="VIT97" s="311"/>
      <c r="VIU97" s="311"/>
      <c r="VIV97" s="311"/>
      <c r="VIW97" s="311"/>
      <c r="VIX97" s="311"/>
      <c r="VIY97" s="311"/>
      <c r="VIZ97" s="311"/>
      <c r="VJA97" s="311"/>
      <c r="VJB97" s="311"/>
      <c r="VJC97" s="311"/>
      <c r="VJD97" s="311"/>
      <c r="VJE97" s="311"/>
      <c r="VJF97" s="311"/>
      <c r="VJG97" s="311"/>
      <c r="VJH97" s="311"/>
      <c r="VJI97" s="311"/>
      <c r="VJJ97" s="311"/>
      <c r="VJK97" s="311"/>
      <c r="VJL97" s="311"/>
      <c r="VJM97" s="311"/>
      <c r="VJN97" s="311"/>
      <c r="VJO97" s="311"/>
      <c r="VJP97" s="311"/>
      <c r="VJQ97" s="311"/>
      <c r="VJR97" s="311"/>
      <c r="VJS97" s="311"/>
      <c r="VJT97" s="311"/>
      <c r="VJU97" s="311"/>
      <c r="VJV97" s="311"/>
      <c r="VJW97" s="311"/>
      <c r="VJX97" s="311"/>
      <c r="VJY97" s="311"/>
      <c r="VJZ97" s="311"/>
      <c r="VKA97" s="311"/>
      <c r="VKB97" s="311"/>
      <c r="VKC97" s="311"/>
      <c r="VKD97" s="311"/>
      <c r="VKE97" s="311"/>
      <c r="VKF97" s="311"/>
      <c r="VKG97" s="311"/>
      <c r="VKH97" s="311"/>
      <c r="VKI97" s="311"/>
      <c r="VKJ97" s="311"/>
      <c r="VKK97" s="311"/>
      <c r="VKL97" s="311"/>
      <c r="VKM97" s="311"/>
      <c r="VKN97" s="311"/>
      <c r="VKO97" s="311"/>
      <c r="VKP97" s="311"/>
      <c r="VKQ97" s="311"/>
      <c r="VKR97" s="311"/>
      <c r="VKS97" s="311"/>
      <c r="VKT97" s="311"/>
      <c r="VKU97" s="311"/>
      <c r="VKV97" s="311"/>
      <c r="VKW97" s="311"/>
      <c r="VKX97" s="311"/>
      <c r="VKY97" s="311"/>
      <c r="VKZ97" s="311"/>
      <c r="VLA97" s="311"/>
      <c r="VLB97" s="311"/>
      <c r="VLC97" s="311"/>
      <c r="VLD97" s="311"/>
      <c r="VLE97" s="311"/>
      <c r="VLF97" s="311"/>
      <c r="VLG97" s="311"/>
      <c r="VLH97" s="311"/>
      <c r="VLI97" s="311"/>
      <c r="VLJ97" s="311"/>
      <c r="VLK97" s="311"/>
      <c r="VLL97" s="311"/>
      <c r="VLM97" s="311"/>
      <c r="VLN97" s="311"/>
      <c r="VLO97" s="311"/>
      <c r="VLP97" s="311"/>
      <c r="VLQ97" s="311"/>
      <c r="VLR97" s="311"/>
      <c r="VLS97" s="311"/>
      <c r="VLT97" s="311"/>
      <c r="VLU97" s="311"/>
      <c r="VLV97" s="311"/>
      <c r="VLW97" s="311"/>
      <c r="VLX97" s="311"/>
      <c r="VLY97" s="311"/>
      <c r="VLZ97" s="311"/>
      <c r="VMA97" s="311"/>
      <c r="VMB97" s="311"/>
      <c r="VMC97" s="311"/>
      <c r="VMD97" s="311"/>
      <c r="VME97" s="311"/>
      <c r="VMF97" s="311"/>
      <c r="VMG97" s="311"/>
      <c r="VMH97" s="311"/>
      <c r="VMI97" s="311"/>
      <c r="VMJ97" s="311"/>
      <c r="VMK97" s="311"/>
      <c r="VML97" s="311"/>
      <c r="VMM97" s="311"/>
      <c r="VMN97" s="311"/>
      <c r="VMO97" s="311"/>
      <c r="VMP97" s="311"/>
      <c r="VMQ97" s="311"/>
      <c r="VMR97" s="311"/>
      <c r="VMS97" s="311"/>
      <c r="VMT97" s="311"/>
      <c r="VMU97" s="311"/>
      <c r="VMV97" s="311"/>
      <c r="VMW97" s="311"/>
      <c r="VMX97" s="311"/>
      <c r="VMY97" s="311"/>
      <c r="VMZ97" s="311"/>
      <c r="VNA97" s="311"/>
      <c r="VNB97" s="311"/>
      <c r="VNC97" s="311"/>
      <c r="VND97" s="311"/>
      <c r="VNE97" s="311"/>
      <c r="VNF97" s="311"/>
      <c r="VNG97" s="311"/>
      <c r="VNH97" s="311"/>
      <c r="VNI97" s="311"/>
      <c r="VNJ97" s="311"/>
      <c r="VNK97" s="311"/>
      <c r="VNL97" s="311"/>
      <c r="VNM97" s="311"/>
      <c r="VNN97" s="311"/>
      <c r="VNO97" s="311"/>
      <c r="VNP97" s="311"/>
      <c r="VNQ97" s="311"/>
      <c r="VNR97" s="311"/>
      <c r="VNS97" s="311"/>
      <c r="VNT97" s="311"/>
      <c r="VNU97" s="311"/>
      <c r="VNV97" s="311"/>
      <c r="VNW97" s="311"/>
      <c r="VNX97" s="311"/>
      <c r="VNY97" s="311"/>
      <c r="VNZ97" s="311"/>
      <c r="VOA97" s="311"/>
      <c r="VOB97" s="311"/>
      <c r="VOC97" s="311"/>
      <c r="VOD97" s="311"/>
      <c r="VOE97" s="311"/>
      <c r="VOF97" s="311"/>
      <c r="VOG97" s="311"/>
      <c r="VOH97" s="311"/>
      <c r="VOI97" s="311"/>
      <c r="VOJ97" s="311"/>
      <c r="VOK97" s="311"/>
      <c r="VOL97" s="311"/>
      <c r="VOM97" s="311"/>
      <c r="VON97" s="311"/>
      <c r="VOO97" s="311"/>
      <c r="VOP97" s="311"/>
      <c r="VOQ97" s="311"/>
      <c r="VOR97" s="311"/>
      <c r="VOS97" s="311"/>
      <c r="VOT97" s="311"/>
      <c r="VOU97" s="311"/>
      <c r="VOV97" s="311"/>
      <c r="VOW97" s="311"/>
      <c r="VOX97" s="311"/>
      <c r="VOY97" s="311"/>
      <c r="VOZ97" s="311"/>
      <c r="VPA97" s="311"/>
      <c r="VPB97" s="311"/>
      <c r="VPC97" s="311"/>
      <c r="VPD97" s="311"/>
      <c r="VPE97" s="311"/>
      <c r="VPF97" s="311"/>
      <c r="VPG97" s="311"/>
      <c r="VPH97" s="311"/>
      <c r="VPI97" s="311"/>
      <c r="VPJ97" s="311"/>
      <c r="VPK97" s="311"/>
      <c r="VPL97" s="311"/>
      <c r="VPM97" s="311"/>
      <c r="VPN97" s="311"/>
      <c r="VPO97" s="311"/>
      <c r="VPP97" s="311"/>
      <c r="VPQ97" s="311"/>
      <c r="VPR97" s="311"/>
      <c r="VPS97" s="311"/>
      <c r="VPT97" s="311"/>
      <c r="VPU97" s="311"/>
      <c r="VPV97" s="311"/>
      <c r="VPW97" s="311"/>
      <c r="VPX97" s="311"/>
      <c r="VPY97" s="311"/>
      <c r="VPZ97" s="311"/>
      <c r="VQA97" s="311"/>
      <c r="VQB97" s="311"/>
      <c r="VQC97" s="311"/>
      <c r="VQD97" s="311"/>
      <c r="VQE97" s="311"/>
      <c r="VQF97" s="311"/>
      <c r="VQG97" s="311"/>
      <c r="VQH97" s="311"/>
      <c r="VQI97" s="311"/>
      <c r="VQJ97" s="311"/>
      <c r="VQK97" s="311"/>
      <c r="VQL97" s="311"/>
      <c r="VQM97" s="311"/>
      <c r="VQN97" s="311"/>
      <c r="VQO97" s="311"/>
      <c r="VQP97" s="311"/>
      <c r="VQQ97" s="311"/>
      <c r="VQR97" s="311"/>
      <c r="VQS97" s="311"/>
      <c r="VQT97" s="311"/>
      <c r="VQU97" s="311"/>
      <c r="VQV97" s="311"/>
      <c r="VQW97" s="311"/>
      <c r="VQX97" s="311"/>
      <c r="VQY97" s="311"/>
      <c r="VQZ97" s="311"/>
      <c r="VRA97" s="311"/>
      <c r="VRB97" s="311"/>
      <c r="VRC97" s="311"/>
      <c r="VRD97" s="311"/>
      <c r="VRE97" s="311"/>
      <c r="VRF97" s="311"/>
      <c r="VRG97" s="311"/>
      <c r="VRH97" s="311"/>
      <c r="VRI97" s="311"/>
      <c r="VRJ97" s="311"/>
      <c r="VRK97" s="311"/>
      <c r="VRL97" s="311"/>
      <c r="VRM97" s="311"/>
      <c r="VRN97" s="311"/>
      <c r="VRO97" s="311"/>
      <c r="VRP97" s="311"/>
      <c r="VRQ97" s="311"/>
      <c r="VRR97" s="311"/>
      <c r="VRS97" s="311"/>
      <c r="VRT97" s="311"/>
      <c r="VRU97" s="311"/>
      <c r="VRV97" s="311"/>
      <c r="VRW97" s="311"/>
      <c r="VRX97" s="311"/>
      <c r="VRY97" s="311"/>
      <c r="VRZ97" s="311"/>
      <c r="VSA97" s="311"/>
      <c r="VSB97" s="311"/>
      <c r="VSC97" s="311"/>
      <c r="VSD97" s="311"/>
      <c r="VSE97" s="311"/>
      <c r="VSF97" s="311"/>
      <c r="VSG97" s="311"/>
      <c r="VSH97" s="311"/>
      <c r="VSI97" s="311"/>
      <c r="VSJ97" s="311"/>
      <c r="VSK97" s="311"/>
      <c r="VSL97" s="311"/>
      <c r="VSM97" s="311"/>
      <c r="VSN97" s="311"/>
      <c r="VSO97" s="311"/>
      <c r="VSP97" s="311"/>
      <c r="VSQ97" s="311"/>
      <c r="VSR97" s="311"/>
      <c r="VSS97" s="311"/>
      <c r="VST97" s="311"/>
      <c r="VSU97" s="311"/>
      <c r="VSV97" s="311"/>
      <c r="VSW97" s="311"/>
      <c r="VSX97" s="311"/>
      <c r="VSY97" s="311"/>
      <c r="VSZ97" s="311"/>
      <c r="VTA97" s="311"/>
      <c r="VTB97" s="311"/>
      <c r="VTC97" s="311"/>
      <c r="VTD97" s="311"/>
      <c r="VTE97" s="311"/>
      <c r="VTF97" s="311"/>
      <c r="VTG97" s="311"/>
      <c r="VTH97" s="311"/>
      <c r="VTI97" s="311"/>
      <c r="VTJ97" s="311"/>
      <c r="VTK97" s="311"/>
      <c r="VTL97" s="311"/>
      <c r="VTM97" s="311"/>
      <c r="VTN97" s="311"/>
      <c r="VTO97" s="311"/>
      <c r="VTP97" s="311"/>
      <c r="VTQ97" s="311"/>
      <c r="VTR97" s="311"/>
      <c r="VTS97" s="311"/>
      <c r="VTT97" s="311"/>
      <c r="VTU97" s="311"/>
      <c r="VTV97" s="311"/>
      <c r="VTW97" s="311"/>
      <c r="VTX97" s="311"/>
      <c r="VTY97" s="311"/>
      <c r="VTZ97" s="311"/>
      <c r="VUA97" s="311"/>
      <c r="VUB97" s="311"/>
      <c r="VUC97" s="311"/>
      <c r="VUD97" s="311"/>
      <c r="VUE97" s="311"/>
      <c r="VUF97" s="311"/>
      <c r="VUG97" s="311"/>
      <c r="VUH97" s="311"/>
      <c r="VUI97" s="311"/>
      <c r="VUJ97" s="311"/>
      <c r="VUK97" s="311"/>
      <c r="VUL97" s="311"/>
      <c r="VUM97" s="311"/>
      <c r="VUN97" s="311"/>
      <c r="VUO97" s="311"/>
      <c r="VUP97" s="311"/>
      <c r="VUQ97" s="311"/>
      <c r="VUR97" s="311"/>
      <c r="VUS97" s="311"/>
      <c r="VUT97" s="311"/>
      <c r="VUU97" s="311"/>
      <c r="VUV97" s="311"/>
      <c r="VUW97" s="311"/>
      <c r="VUX97" s="311"/>
      <c r="VUY97" s="311"/>
      <c r="VUZ97" s="311"/>
      <c r="VVA97" s="311"/>
      <c r="VVB97" s="311"/>
      <c r="VVC97" s="311"/>
      <c r="VVD97" s="311"/>
      <c r="VVE97" s="311"/>
      <c r="VVF97" s="311"/>
      <c r="VVG97" s="311"/>
      <c r="VVH97" s="311"/>
      <c r="VVI97" s="311"/>
      <c r="VVJ97" s="311"/>
      <c r="VVK97" s="311"/>
      <c r="VVL97" s="311"/>
      <c r="VVM97" s="311"/>
      <c r="VVN97" s="311"/>
      <c r="VVO97" s="311"/>
      <c r="VVP97" s="311"/>
      <c r="VVQ97" s="311"/>
      <c r="VVR97" s="311"/>
      <c r="VVS97" s="311"/>
      <c r="VVT97" s="311"/>
      <c r="VVU97" s="311"/>
      <c r="VVV97" s="311"/>
      <c r="VVW97" s="311"/>
      <c r="VVX97" s="311"/>
      <c r="VVY97" s="311"/>
      <c r="VVZ97" s="311"/>
      <c r="VWA97" s="311"/>
      <c r="VWB97" s="311"/>
      <c r="VWC97" s="311"/>
      <c r="VWD97" s="311"/>
      <c r="VWE97" s="311"/>
      <c r="VWF97" s="311"/>
      <c r="VWG97" s="311"/>
      <c r="VWH97" s="311"/>
      <c r="VWI97" s="311"/>
      <c r="VWJ97" s="311"/>
      <c r="VWK97" s="311"/>
      <c r="VWL97" s="311"/>
      <c r="VWM97" s="311"/>
      <c r="VWN97" s="311"/>
      <c r="VWO97" s="311"/>
      <c r="VWP97" s="311"/>
      <c r="VWQ97" s="311"/>
      <c r="VWR97" s="311"/>
      <c r="VWS97" s="311"/>
      <c r="VWT97" s="311"/>
      <c r="VWU97" s="311"/>
      <c r="VWV97" s="311"/>
      <c r="VWW97" s="311"/>
      <c r="VWX97" s="311"/>
      <c r="VWY97" s="311"/>
      <c r="VWZ97" s="311"/>
      <c r="VXA97" s="311"/>
      <c r="VXB97" s="311"/>
      <c r="VXC97" s="311"/>
      <c r="VXD97" s="311"/>
      <c r="VXE97" s="311"/>
      <c r="VXF97" s="311"/>
      <c r="VXG97" s="311"/>
      <c r="VXH97" s="311"/>
      <c r="VXI97" s="311"/>
      <c r="VXJ97" s="311"/>
      <c r="VXK97" s="311"/>
      <c r="VXL97" s="311"/>
      <c r="VXM97" s="311"/>
      <c r="VXN97" s="311"/>
      <c r="VXO97" s="311"/>
      <c r="VXP97" s="311"/>
      <c r="VXQ97" s="311"/>
      <c r="VXR97" s="311"/>
      <c r="VXS97" s="311"/>
      <c r="VXT97" s="311"/>
      <c r="VXU97" s="311"/>
      <c r="VXV97" s="311"/>
      <c r="VXW97" s="311"/>
      <c r="VXX97" s="311"/>
      <c r="VXY97" s="311"/>
      <c r="VXZ97" s="311"/>
      <c r="VYA97" s="311"/>
      <c r="VYB97" s="311"/>
      <c r="VYC97" s="311"/>
      <c r="VYD97" s="311"/>
      <c r="VYE97" s="311"/>
      <c r="VYF97" s="311"/>
      <c r="VYG97" s="311"/>
      <c r="VYH97" s="311"/>
      <c r="VYI97" s="311"/>
      <c r="VYJ97" s="311"/>
      <c r="VYK97" s="311"/>
      <c r="VYL97" s="311"/>
      <c r="VYM97" s="311"/>
      <c r="VYN97" s="311"/>
      <c r="VYO97" s="311"/>
      <c r="VYP97" s="311"/>
      <c r="VYQ97" s="311"/>
      <c r="VYR97" s="311"/>
      <c r="VYS97" s="311"/>
      <c r="VYT97" s="311"/>
      <c r="VYU97" s="311"/>
      <c r="VYV97" s="311"/>
      <c r="VYW97" s="311"/>
      <c r="VYX97" s="311"/>
      <c r="VYY97" s="311"/>
      <c r="VYZ97" s="311"/>
      <c r="VZA97" s="311"/>
      <c r="VZB97" s="311"/>
      <c r="VZC97" s="311"/>
      <c r="VZD97" s="311"/>
      <c r="VZE97" s="311"/>
      <c r="VZF97" s="311"/>
      <c r="VZG97" s="311"/>
      <c r="VZH97" s="311"/>
      <c r="VZI97" s="311"/>
      <c r="VZJ97" s="311"/>
      <c r="VZK97" s="311"/>
      <c r="VZL97" s="311"/>
      <c r="VZM97" s="311"/>
      <c r="VZN97" s="311"/>
      <c r="VZO97" s="311"/>
      <c r="VZP97" s="311"/>
      <c r="VZQ97" s="311"/>
      <c r="VZR97" s="311"/>
      <c r="VZS97" s="311"/>
      <c r="VZT97" s="311"/>
      <c r="VZU97" s="311"/>
      <c r="VZV97" s="311"/>
      <c r="VZW97" s="311"/>
      <c r="VZX97" s="311"/>
      <c r="VZY97" s="311"/>
      <c r="VZZ97" s="311"/>
      <c r="WAA97" s="311"/>
      <c r="WAB97" s="311"/>
      <c r="WAC97" s="311"/>
      <c r="WAD97" s="311"/>
      <c r="WAE97" s="311"/>
      <c r="WAF97" s="311"/>
      <c r="WAG97" s="311"/>
      <c r="WAH97" s="311"/>
      <c r="WAI97" s="311"/>
      <c r="WAJ97" s="311"/>
      <c r="WAK97" s="311"/>
      <c r="WAL97" s="311"/>
      <c r="WAM97" s="311"/>
      <c r="WAN97" s="311"/>
      <c r="WAO97" s="311"/>
      <c r="WAP97" s="311"/>
      <c r="WAQ97" s="311"/>
      <c r="WAR97" s="311"/>
      <c r="WAS97" s="311"/>
      <c r="WAT97" s="311"/>
      <c r="WAU97" s="311"/>
      <c r="WAV97" s="311"/>
      <c r="WAW97" s="311"/>
      <c r="WAX97" s="311"/>
      <c r="WAY97" s="311"/>
      <c r="WAZ97" s="311"/>
      <c r="WBA97" s="311"/>
      <c r="WBB97" s="311"/>
      <c r="WBC97" s="311"/>
      <c r="WBD97" s="311"/>
      <c r="WBE97" s="311"/>
      <c r="WBF97" s="311"/>
      <c r="WBG97" s="311"/>
      <c r="WBH97" s="311"/>
      <c r="WBI97" s="311"/>
      <c r="WBJ97" s="311"/>
      <c r="WBK97" s="311"/>
      <c r="WBL97" s="311"/>
      <c r="WBM97" s="311"/>
      <c r="WBN97" s="311"/>
      <c r="WBO97" s="311"/>
      <c r="WBP97" s="311"/>
      <c r="WBQ97" s="311"/>
      <c r="WBR97" s="311"/>
      <c r="WBS97" s="311"/>
      <c r="WBT97" s="311"/>
      <c r="WBU97" s="311"/>
      <c r="WBV97" s="311"/>
      <c r="WBW97" s="311"/>
      <c r="WBX97" s="311"/>
      <c r="WBY97" s="311"/>
      <c r="WBZ97" s="311"/>
      <c r="WCA97" s="311"/>
      <c r="WCB97" s="311"/>
      <c r="WCC97" s="311"/>
      <c r="WCD97" s="311"/>
      <c r="WCE97" s="311"/>
      <c r="WCF97" s="311"/>
      <c r="WCG97" s="311"/>
      <c r="WCH97" s="311"/>
      <c r="WCI97" s="311"/>
      <c r="WCJ97" s="311"/>
      <c r="WCK97" s="311"/>
      <c r="WCL97" s="311"/>
      <c r="WCM97" s="311"/>
      <c r="WCN97" s="311"/>
      <c r="WCO97" s="311"/>
      <c r="WCP97" s="311"/>
      <c r="WCQ97" s="311"/>
      <c r="WCR97" s="311"/>
      <c r="WCS97" s="311"/>
      <c r="WCT97" s="311"/>
      <c r="WCU97" s="311"/>
      <c r="WCV97" s="311"/>
      <c r="WCW97" s="311"/>
      <c r="WCX97" s="311"/>
      <c r="WCY97" s="311"/>
      <c r="WCZ97" s="311"/>
      <c r="WDA97" s="311"/>
      <c r="WDB97" s="311"/>
      <c r="WDC97" s="311"/>
      <c r="WDD97" s="311"/>
      <c r="WDE97" s="311"/>
      <c r="WDF97" s="311"/>
      <c r="WDG97" s="311"/>
      <c r="WDH97" s="311"/>
      <c r="WDI97" s="311"/>
      <c r="WDJ97" s="311"/>
      <c r="WDK97" s="311"/>
      <c r="WDL97" s="311"/>
      <c r="WDM97" s="311"/>
      <c r="WDN97" s="311"/>
      <c r="WDO97" s="311"/>
      <c r="WDP97" s="311"/>
      <c r="WDQ97" s="311"/>
      <c r="WDR97" s="311"/>
      <c r="WDS97" s="311"/>
      <c r="WDT97" s="311"/>
      <c r="WDU97" s="311"/>
      <c r="WDV97" s="311"/>
      <c r="WDW97" s="311"/>
      <c r="WDX97" s="311"/>
      <c r="WDY97" s="311"/>
      <c r="WDZ97" s="311"/>
      <c r="WEA97" s="311"/>
      <c r="WEB97" s="311"/>
      <c r="WEC97" s="311"/>
      <c r="WED97" s="311"/>
      <c r="WEE97" s="311"/>
      <c r="WEF97" s="311"/>
      <c r="WEG97" s="311"/>
      <c r="WEH97" s="311"/>
      <c r="WEI97" s="311"/>
      <c r="WEJ97" s="311"/>
      <c r="WEK97" s="311"/>
      <c r="WEL97" s="311"/>
      <c r="WEM97" s="311"/>
      <c r="WEN97" s="311"/>
      <c r="WEO97" s="311"/>
      <c r="WEP97" s="311"/>
      <c r="WEQ97" s="311"/>
      <c r="WER97" s="311"/>
      <c r="WES97" s="311"/>
      <c r="WET97" s="311"/>
      <c r="WEU97" s="311"/>
      <c r="WEV97" s="311"/>
      <c r="WEW97" s="311"/>
      <c r="WEX97" s="311"/>
      <c r="WEY97" s="311"/>
      <c r="WEZ97" s="311"/>
      <c r="WFA97" s="311"/>
      <c r="WFB97" s="311"/>
      <c r="WFC97" s="311"/>
      <c r="WFD97" s="311"/>
      <c r="WFE97" s="311"/>
      <c r="WFF97" s="311"/>
      <c r="WFG97" s="311"/>
      <c r="WFH97" s="311"/>
      <c r="WFI97" s="311"/>
      <c r="WFJ97" s="311"/>
      <c r="WFK97" s="311"/>
      <c r="WFL97" s="311"/>
      <c r="WFM97" s="311"/>
      <c r="WFN97" s="311"/>
      <c r="WFO97" s="311"/>
      <c r="WFP97" s="311"/>
      <c r="WFQ97" s="311"/>
      <c r="WFR97" s="311"/>
      <c r="WFS97" s="311"/>
      <c r="WFT97" s="311"/>
      <c r="WFU97" s="311"/>
      <c r="WFV97" s="311"/>
      <c r="WFW97" s="311"/>
      <c r="WFX97" s="311"/>
      <c r="WFY97" s="311"/>
      <c r="WFZ97" s="311"/>
      <c r="WGA97" s="311"/>
      <c r="WGB97" s="311"/>
      <c r="WGC97" s="311"/>
      <c r="WGD97" s="311"/>
      <c r="WGE97" s="311"/>
      <c r="WGF97" s="311"/>
      <c r="WGG97" s="311"/>
      <c r="WGH97" s="311"/>
      <c r="WGI97" s="311"/>
      <c r="WGJ97" s="311"/>
      <c r="WGK97" s="311"/>
      <c r="WGL97" s="311"/>
      <c r="WGM97" s="311"/>
      <c r="WGN97" s="311"/>
      <c r="WGO97" s="311"/>
      <c r="WGP97" s="311"/>
      <c r="WGQ97" s="311"/>
      <c r="WGR97" s="311"/>
      <c r="WGS97" s="311"/>
      <c r="WGT97" s="311"/>
      <c r="WGU97" s="311"/>
      <c r="WGV97" s="311"/>
      <c r="WGW97" s="311"/>
      <c r="WGX97" s="311"/>
      <c r="WGY97" s="311"/>
      <c r="WGZ97" s="311"/>
      <c r="WHA97" s="311"/>
      <c r="WHB97" s="311"/>
      <c r="WHC97" s="311"/>
      <c r="WHD97" s="311"/>
      <c r="WHE97" s="311"/>
      <c r="WHF97" s="311"/>
      <c r="WHG97" s="311"/>
      <c r="WHH97" s="311"/>
      <c r="WHI97" s="311"/>
      <c r="WHJ97" s="311"/>
      <c r="WHK97" s="311"/>
      <c r="WHL97" s="311"/>
      <c r="WHM97" s="311"/>
      <c r="WHN97" s="311"/>
      <c r="WHO97" s="311"/>
      <c r="WHP97" s="311"/>
      <c r="WHQ97" s="311"/>
      <c r="WHR97" s="311"/>
      <c r="WHS97" s="311"/>
      <c r="WHT97" s="311"/>
      <c r="WHU97" s="311"/>
      <c r="WHV97" s="311"/>
      <c r="WHW97" s="311"/>
      <c r="WHX97" s="311"/>
      <c r="WHY97" s="311"/>
      <c r="WHZ97" s="311"/>
      <c r="WIA97" s="311"/>
      <c r="WIB97" s="311"/>
      <c r="WIC97" s="311"/>
      <c r="WID97" s="311"/>
      <c r="WIE97" s="311"/>
      <c r="WIF97" s="311"/>
      <c r="WIG97" s="311"/>
      <c r="WIH97" s="311"/>
      <c r="WII97" s="311"/>
      <c r="WIJ97" s="311"/>
      <c r="WIK97" s="311"/>
      <c r="WIL97" s="311"/>
      <c r="WIM97" s="311"/>
      <c r="WIN97" s="311"/>
      <c r="WIO97" s="311"/>
      <c r="WIP97" s="311"/>
      <c r="WIQ97" s="311"/>
      <c r="WIR97" s="311"/>
      <c r="WIS97" s="311"/>
      <c r="WIT97" s="311"/>
      <c r="WIU97" s="311"/>
      <c r="WIV97" s="311"/>
      <c r="WIW97" s="311"/>
      <c r="WIX97" s="311"/>
      <c r="WIY97" s="311"/>
      <c r="WIZ97" s="311"/>
      <c r="WJA97" s="311"/>
      <c r="WJB97" s="311"/>
      <c r="WJC97" s="311"/>
      <c r="WJD97" s="311"/>
      <c r="WJE97" s="311"/>
      <c r="WJF97" s="311"/>
      <c r="WJG97" s="311"/>
      <c r="WJH97" s="311"/>
      <c r="WJI97" s="311"/>
      <c r="WJJ97" s="311"/>
      <c r="WJK97" s="311"/>
      <c r="WJL97" s="311"/>
      <c r="WJM97" s="311"/>
      <c r="WJN97" s="311"/>
      <c r="WJO97" s="311"/>
      <c r="WJP97" s="311"/>
      <c r="WJQ97" s="311"/>
      <c r="WJR97" s="311"/>
      <c r="WJS97" s="311"/>
      <c r="WJT97" s="311"/>
      <c r="WJU97" s="311"/>
      <c r="WJV97" s="311"/>
      <c r="WJW97" s="311"/>
      <c r="WJX97" s="311"/>
      <c r="WJY97" s="311"/>
      <c r="WJZ97" s="311"/>
      <c r="WKA97" s="311"/>
      <c r="WKB97" s="311"/>
      <c r="WKC97" s="311"/>
      <c r="WKD97" s="311"/>
      <c r="WKE97" s="311"/>
      <c r="WKF97" s="311"/>
      <c r="WKG97" s="311"/>
      <c r="WKH97" s="311"/>
      <c r="WKI97" s="311"/>
      <c r="WKJ97" s="311"/>
      <c r="WKK97" s="311"/>
      <c r="WKL97" s="311"/>
      <c r="WKM97" s="311"/>
      <c r="WKN97" s="311"/>
      <c r="WKO97" s="311"/>
      <c r="WKP97" s="311"/>
      <c r="WKQ97" s="311"/>
      <c r="WKR97" s="311"/>
      <c r="WKS97" s="311"/>
      <c r="WKT97" s="311"/>
      <c r="WKU97" s="311"/>
      <c r="WKV97" s="311"/>
      <c r="WKW97" s="311"/>
      <c r="WKX97" s="311"/>
      <c r="WKY97" s="311"/>
      <c r="WKZ97" s="311"/>
      <c r="WLA97" s="311"/>
      <c r="WLB97" s="311"/>
      <c r="WLC97" s="311"/>
      <c r="WLD97" s="311"/>
      <c r="WLE97" s="311"/>
      <c r="WLF97" s="311"/>
      <c r="WLG97" s="311"/>
      <c r="WLH97" s="311"/>
      <c r="WLI97" s="311"/>
      <c r="WLJ97" s="311"/>
      <c r="WLK97" s="311"/>
      <c r="WLL97" s="311"/>
      <c r="WLM97" s="311"/>
      <c r="WLN97" s="311"/>
      <c r="WLO97" s="311"/>
      <c r="WLP97" s="311"/>
      <c r="WLQ97" s="311"/>
      <c r="WLR97" s="311"/>
      <c r="WLS97" s="311"/>
      <c r="WLT97" s="311"/>
      <c r="WLU97" s="311"/>
      <c r="WLV97" s="311"/>
      <c r="WLW97" s="311"/>
      <c r="WLX97" s="311"/>
      <c r="WLY97" s="311"/>
      <c r="WLZ97" s="311"/>
      <c r="WMA97" s="311"/>
      <c r="WMB97" s="311"/>
      <c r="WMC97" s="311"/>
      <c r="WMD97" s="311"/>
      <c r="WME97" s="311"/>
      <c r="WMF97" s="311"/>
      <c r="WMG97" s="311"/>
      <c r="WMH97" s="311"/>
      <c r="WMI97" s="311"/>
      <c r="WMJ97" s="311"/>
      <c r="WMK97" s="311"/>
      <c r="WML97" s="311"/>
      <c r="WMM97" s="311"/>
      <c r="WMN97" s="311"/>
      <c r="WMO97" s="311"/>
      <c r="WMP97" s="311"/>
      <c r="WMQ97" s="311"/>
      <c r="WMR97" s="311"/>
      <c r="WMS97" s="311"/>
      <c r="WMT97" s="311"/>
      <c r="WMU97" s="311"/>
      <c r="WMV97" s="311"/>
      <c r="WMW97" s="311"/>
      <c r="WMX97" s="311"/>
      <c r="WMY97" s="311"/>
      <c r="WMZ97" s="311"/>
      <c r="WNA97" s="311"/>
      <c r="WNB97" s="311"/>
      <c r="WNC97" s="311"/>
      <c r="WND97" s="311"/>
      <c r="WNE97" s="311"/>
      <c r="WNF97" s="311"/>
      <c r="WNG97" s="311"/>
      <c r="WNH97" s="311"/>
      <c r="WNI97" s="311"/>
      <c r="WNJ97" s="311"/>
      <c r="WNK97" s="311"/>
      <c r="WNL97" s="311"/>
      <c r="WNM97" s="311"/>
      <c r="WNN97" s="311"/>
      <c r="WNO97" s="311"/>
      <c r="WNP97" s="311"/>
      <c r="WNQ97" s="311"/>
      <c r="WNR97" s="311"/>
      <c r="WNS97" s="311"/>
      <c r="WNT97" s="311"/>
      <c r="WNU97" s="311"/>
      <c r="WNV97" s="311"/>
      <c r="WNW97" s="311"/>
      <c r="WNX97" s="311"/>
      <c r="WNY97" s="311"/>
      <c r="WNZ97" s="311"/>
      <c r="WOA97" s="311"/>
      <c r="WOB97" s="311"/>
      <c r="WOC97" s="311"/>
      <c r="WOD97" s="311"/>
      <c r="WOE97" s="311"/>
      <c r="WOF97" s="311"/>
      <c r="WOG97" s="311"/>
      <c r="WOH97" s="311"/>
      <c r="WOI97" s="311"/>
      <c r="WOJ97" s="311"/>
      <c r="WOK97" s="311"/>
      <c r="WOL97" s="311"/>
      <c r="WOM97" s="311"/>
      <c r="WON97" s="311"/>
      <c r="WOO97" s="311"/>
      <c r="WOP97" s="311"/>
      <c r="WOQ97" s="311"/>
      <c r="WOR97" s="311"/>
      <c r="WOS97" s="311"/>
      <c r="WOT97" s="311"/>
      <c r="WOU97" s="311"/>
      <c r="WOV97" s="311"/>
      <c r="WOW97" s="311"/>
      <c r="WOX97" s="311"/>
      <c r="WOY97" s="311"/>
      <c r="WOZ97" s="311"/>
      <c r="WPA97" s="311"/>
      <c r="WPB97" s="311"/>
      <c r="WPC97" s="311"/>
      <c r="WPD97" s="311"/>
      <c r="WPE97" s="311"/>
      <c r="WPF97" s="311"/>
      <c r="WPG97" s="311"/>
      <c r="WPH97" s="311"/>
      <c r="WPI97" s="311"/>
      <c r="WPJ97" s="311"/>
      <c r="WPK97" s="311"/>
      <c r="WPL97" s="311"/>
      <c r="WPM97" s="311"/>
      <c r="WPN97" s="311"/>
      <c r="WPO97" s="311"/>
      <c r="WPP97" s="311"/>
      <c r="WPQ97" s="311"/>
      <c r="WPR97" s="311"/>
      <c r="WPS97" s="311"/>
      <c r="WPT97" s="311"/>
      <c r="WPU97" s="311"/>
      <c r="WPV97" s="311"/>
      <c r="WPW97" s="311"/>
      <c r="WPX97" s="311"/>
      <c r="WPY97" s="311"/>
      <c r="WPZ97" s="311"/>
      <c r="WQA97" s="311"/>
      <c r="WQB97" s="311"/>
      <c r="WQC97" s="311"/>
      <c r="WQD97" s="311"/>
      <c r="WQE97" s="311"/>
      <c r="WQF97" s="311"/>
      <c r="WQG97" s="311"/>
      <c r="WQH97" s="311"/>
      <c r="WQI97" s="311"/>
      <c r="WQJ97" s="311"/>
      <c r="WQK97" s="311"/>
      <c r="WQL97" s="311"/>
      <c r="WQM97" s="311"/>
      <c r="WQN97" s="311"/>
      <c r="WQO97" s="311"/>
      <c r="WQP97" s="311"/>
      <c r="WQQ97" s="311"/>
      <c r="WQR97" s="311"/>
      <c r="WQS97" s="311"/>
      <c r="WQT97" s="311"/>
      <c r="WQU97" s="311"/>
      <c r="WQV97" s="311"/>
      <c r="WQW97" s="311"/>
      <c r="WQX97" s="311"/>
      <c r="WQY97" s="311"/>
      <c r="WQZ97" s="311"/>
      <c r="WRA97" s="311"/>
      <c r="WRB97" s="311"/>
      <c r="WRC97" s="311"/>
      <c r="WRD97" s="311"/>
      <c r="WRE97" s="311"/>
      <c r="WRF97" s="311"/>
      <c r="WRG97" s="311"/>
      <c r="WRH97" s="311"/>
      <c r="WRI97" s="311"/>
      <c r="WRJ97" s="311"/>
      <c r="WRK97" s="311"/>
      <c r="WRL97" s="311"/>
      <c r="WRM97" s="311"/>
      <c r="WRN97" s="311"/>
      <c r="WRO97" s="311"/>
      <c r="WRP97" s="311"/>
      <c r="WRQ97" s="311"/>
      <c r="WRR97" s="311"/>
      <c r="WRS97" s="311"/>
      <c r="WRT97" s="311"/>
      <c r="WRU97" s="311"/>
      <c r="WRV97" s="311"/>
      <c r="WRW97" s="311"/>
      <c r="WRX97" s="311"/>
      <c r="WRY97" s="311"/>
      <c r="WRZ97" s="311"/>
      <c r="WSA97" s="311"/>
      <c r="WSB97" s="311"/>
      <c r="WSC97" s="311"/>
      <c r="WSD97" s="311"/>
      <c r="WSE97" s="311"/>
      <c r="WSF97" s="311"/>
      <c r="WSG97" s="311"/>
      <c r="WSH97" s="311"/>
      <c r="WSI97" s="311"/>
      <c r="WSJ97" s="311"/>
      <c r="WSK97" s="311"/>
      <c r="WSL97" s="311"/>
      <c r="WSM97" s="311"/>
      <c r="WSN97" s="311"/>
      <c r="WSO97" s="311"/>
      <c r="WSP97" s="311"/>
      <c r="WSQ97" s="311"/>
      <c r="WSR97" s="311"/>
      <c r="WSS97" s="311"/>
      <c r="WST97" s="311"/>
      <c r="WSU97" s="311"/>
      <c r="WSV97" s="311"/>
      <c r="WSW97" s="311"/>
      <c r="WSX97" s="311"/>
      <c r="WSY97" s="311"/>
      <c r="WSZ97" s="311"/>
      <c r="WTA97" s="311"/>
      <c r="WTB97" s="311"/>
      <c r="WTC97" s="311"/>
      <c r="WTD97" s="311"/>
      <c r="WTE97" s="311"/>
      <c r="WTF97" s="311"/>
      <c r="WTG97" s="311"/>
      <c r="WTH97" s="311"/>
      <c r="WTI97" s="311"/>
      <c r="WTJ97" s="311"/>
      <c r="WTK97" s="311"/>
      <c r="WTL97" s="311"/>
      <c r="WTM97" s="311"/>
      <c r="WTN97" s="311"/>
      <c r="WTO97" s="311"/>
      <c r="WTP97" s="311"/>
      <c r="WTQ97" s="311"/>
      <c r="WTR97" s="311"/>
      <c r="WTS97" s="311"/>
      <c r="WTT97" s="311"/>
      <c r="WTU97" s="311"/>
      <c r="WTV97" s="311"/>
      <c r="WTW97" s="311"/>
      <c r="WTX97" s="311"/>
      <c r="WTY97" s="311"/>
      <c r="WTZ97" s="311"/>
      <c r="WUA97" s="311"/>
      <c r="WUB97" s="311"/>
      <c r="WUC97" s="311"/>
      <c r="WUD97" s="311"/>
      <c r="WUE97" s="311"/>
      <c r="WUF97" s="311"/>
      <c r="WUG97" s="311"/>
      <c r="WUH97" s="311"/>
      <c r="WUI97" s="311"/>
      <c r="WUJ97" s="311"/>
      <c r="WUK97" s="311"/>
      <c r="WUL97" s="311"/>
      <c r="WUM97" s="311"/>
      <c r="WUN97" s="311"/>
      <c r="WUO97" s="311"/>
      <c r="WUP97" s="311"/>
      <c r="WUQ97" s="311"/>
      <c r="WUR97" s="311"/>
      <c r="WUS97" s="311"/>
      <c r="WUT97" s="311"/>
      <c r="WUU97" s="311"/>
      <c r="WUV97" s="311"/>
      <c r="WUW97" s="311"/>
      <c r="WUX97" s="311"/>
      <c r="WUY97" s="311"/>
      <c r="WUZ97" s="311"/>
      <c r="WVA97" s="311"/>
      <c r="WVB97" s="311"/>
      <c r="WVC97" s="311"/>
      <c r="WVD97" s="311"/>
      <c r="WVE97" s="311"/>
      <c r="WVF97" s="311"/>
      <c r="WVG97" s="311"/>
      <c r="WVH97" s="311"/>
      <c r="WVI97" s="311"/>
      <c r="WVJ97" s="311"/>
      <c r="WVK97" s="311"/>
      <c r="WVL97" s="311"/>
      <c r="WVM97" s="311"/>
      <c r="WVN97" s="311"/>
      <c r="WVO97" s="311"/>
      <c r="WVP97" s="311"/>
      <c r="WVQ97" s="311"/>
      <c r="WVR97" s="311"/>
      <c r="WVS97" s="311"/>
      <c r="WVT97" s="311"/>
      <c r="WVU97" s="311"/>
      <c r="WVV97" s="311"/>
      <c r="WVW97" s="311"/>
      <c r="WVX97" s="311"/>
      <c r="WVY97" s="311"/>
      <c r="WVZ97" s="311"/>
      <c r="WWA97" s="311"/>
      <c r="WWB97" s="311"/>
      <c r="WWC97" s="311"/>
      <c r="WWD97" s="311"/>
      <c r="WWE97" s="311"/>
      <c r="WWF97" s="311"/>
      <c r="WWG97" s="311"/>
      <c r="WWH97" s="311"/>
      <c r="WWI97" s="311"/>
      <c r="WWJ97" s="311"/>
      <c r="WWK97" s="311"/>
      <c r="WWL97" s="311"/>
      <c r="WWM97" s="311"/>
      <c r="WWN97" s="311"/>
      <c r="WWO97" s="311"/>
      <c r="WWP97" s="311"/>
      <c r="WWQ97" s="311"/>
      <c r="WWR97" s="311"/>
      <c r="WWS97" s="311"/>
      <c r="WWT97" s="311"/>
      <c r="WWU97" s="311"/>
      <c r="WWV97" s="311"/>
      <c r="WWW97" s="311"/>
      <c r="WWX97" s="311"/>
      <c r="WWY97" s="311"/>
      <c r="WWZ97" s="311"/>
      <c r="WXA97" s="311"/>
      <c r="WXB97" s="311"/>
      <c r="WXC97" s="311"/>
      <c r="WXD97" s="311"/>
      <c r="WXE97" s="311"/>
      <c r="WXF97" s="311"/>
      <c r="WXG97" s="311"/>
      <c r="WXH97" s="311"/>
      <c r="WXI97" s="311"/>
      <c r="WXJ97" s="311"/>
      <c r="WXK97" s="311"/>
      <c r="WXL97" s="311"/>
      <c r="WXM97" s="311"/>
      <c r="WXN97" s="311"/>
      <c r="WXO97" s="311"/>
      <c r="WXP97" s="311"/>
      <c r="WXQ97" s="311"/>
      <c r="WXR97" s="311"/>
      <c r="WXS97" s="311"/>
      <c r="WXT97" s="311"/>
      <c r="WXU97" s="311"/>
      <c r="WXV97" s="311"/>
      <c r="WXW97" s="311"/>
      <c r="WXX97" s="311"/>
      <c r="WXY97" s="311"/>
      <c r="WXZ97" s="311"/>
      <c r="WYA97" s="311"/>
      <c r="WYB97" s="311"/>
      <c r="WYC97" s="311"/>
      <c r="WYD97" s="311"/>
      <c r="WYE97" s="311"/>
      <c r="WYF97" s="311"/>
      <c r="WYG97" s="311"/>
      <c r="WYH97" s="311"/>
      <c r="WYI97" s="311"/>
      <c r="WYJ97" s="311"/>
      <c r="WYK97" s="311"/>
      <c r="WYL97" s="311"/>
      <c r="WYM97" s="311"/>
      <c r="WYN97" s="311"/>
      <c r="WYO97" s="311"/>
      <c r="WYP97" s="311"/>
      <c r="WYQ97" s="311"/>
      <c r="WYR97" s="311"/>
      <c r="WYS97" s="311"/>
      <c r="WYT97" s="311"/>
      <c r="WYU97" s="311"/>
      <c r="WYV97" s="311"/>
      <c r="WYW97" s="311"/>
      <c r="WYX97" s="311"/>
      <c r="WYY97" s="311"/>
      <c r="WYZ97" s="311"/>
      <c r="WZA97" s="311"/>
      <c r="WZB97" s="311"/>
      <c r="WZC97" s="311"/>
      <c r="WZD97" s="311"/>
      <c r="WZE97" s="311"/>
      <c r="WZF97" s="311"/>
      <c r="WZG97" s="311"/>
      <c r="WZH97" s="311"/>
      <c r="WZI97" s="311"/>
      <c r="WZJ97" s="311"/>
      <c r="WZK97" s="311"/>
      <c r="WZL97" s="311"/>
      <c r="WZM97" s="311"/>
      <c r="WZN97" s="311"/>
      <c r="WZO97" s="311"/>
      <c r="WZP97" s="311"/>
      <c r="WZQ97" s="311"/>
      <c r="WZR97" s="311"/>
      <c r="WZS97" s="311"/>
      <c r="WZT97" s="311"/>
      <c r="WZU97" s="311"/>
      <c r="WZV97" s="311"/>
      <c r="WZW97" s="311"/>
      <c r="WZX97" s="311"/>
      <c r="WZY97" s="311"/>
      <c r="WZZ97" s="311"/>
      <c r="XAA97" s="311"/>
      <c r="XAB97" s="311"/>
      <c r="XAC97" s="311"/>
      <c r="XAD97" s="311"/>
      <c r="XAE97" s="311"/>
      <c r="XAF97" s="311"/>
      <c r="XAG97" s="311"/>
      <c r="XAH97" s="311"/>
      <c r="XAI97" s="311"/>
      <c r="XAJ97" s="311"/>
      <c r="XAK97" s="311"/>
      <c r="XAL97" s="311"/>
      <c r="XAM97" s="311"/>
      <c r="XAN97" s="311"/>
      <c r="XAO97" s="311"/>
      <c r="XAP97" s="311"/>
      <c r="XAQ97" s="311"/>
      <c r="XAR97" s="311"/>
      <c r="XAS97" s="311"/>
      <c r="XAT97" s="311"/>
      <c r="XAU97" s="311"/>
      <c r="XAV97" s="311"/>
      <c r="XAW97" s="311"/>
      <c r="XAX97" s="311"/>
      <c r="XAY97" s="311"/>
      <c r="XAZ97" s="311"/>
      <c r="XBA97" s="311"/>
      <c r="XBB97" s="311"/>
      <c r="XBC97" s="311"/>
      <c r="XBD97" s="311"/>
      <c r="XBE97" s="311"/>
      <c r="XBF97" s="311"/>
      <c r="XBG97" s="311"/>
      <c r="XBH97" s="311"/>
      <c r="XBI97" s="311"/>
      <c r="XBJ97" s="311"/>
      <c r="XBK97" s="311"/>
      <c r="XBL97" s="311"/>
      <c r="XBM97" s="311"/>
      <c r="XBN97" s="311"/>
      <c r="XBO97" s="311"/>
      <c r="XBP97" s="311"/>
      <c r="XBQ97" s="311"/>
      <c r="XBR97" s="311"/>
      <c r="XBS97" s="311"/>
      <c r="XBT97" s="311"/>
      <c r="XBU97" s="311"/>
      <c r="XBV97" s="311"/>
      <c r="XBW97" s="311"/>
      <c r="XBX97" s="311"/>
      <c r="XBY97" s="311"/>
      <c r="XBZ97" s="311"/>
      <c r="XCA97" s="311"/>
      <c r="XCB97" s="311"/>
      <c r="XCC97" s="311"/>
      <c r="XCD97" s="311"/>
      <c r="XCE97" s="311"/>
      <c r="XCF97" s="311"/>
      <c r="XCG97" s="311"/>
      <c r="XCH97" s="311"/>
      <c r="XCI97" s="311"/>
      <c r="XCJ97" s="311"/>
      <c r="XCK97" s="311"/>
      <c r="XCL97" s="311"/>
      <c r="XCM97" s="311"/>
      <c r="XCN97" s="311"/>
      <c r="XCO97" s="311"/>
      <c r="XCP97" s="311"/>
      <c r="XCQ97" s="311"/>
      <c r="XCR97" s="311"/>
      <c r="XCS97" s="311"/>
      <c r="XCT97" s="311"/>
      <c r="XCU97" s="311"/>
      <c r="XCV97" s="311"/>
      <c r="XCW97" s="311"/>
      <c r="XCX97" s="311"/>
      <c r="XCY97" s="311"/>
      <c r="XCZ97" s="311"/>
      <c r="XDA97" s="311"/>
      <c r="XDB97" s="311"/>
      <c r="XDC97" s="311"/>
      <c r="XDD97" s="311"/>
      <c r="XDE97" s="311"/>
      <c r="XDF97" s="311"/>
      <c r="XDG97" s="311"/>
      <c r="XDH97" s="311"/>
      <c r="XDI97" s="311"/>
      <c r="XDJ97" s="311"/>
      <c r="XDK97" s="311"/>
      <c r="XDL97" s="311"/>
      <c r="XDM97" s="311"/>
      <c r="XDN97" s="311"/>
      <c r="XDO97" s="311"/>
      <c r="XDP97" s="311"/>
      <c r="XDQ97" s="311"/>
      <c r="XDR97" s="311"/>
      <c r="XDS97" s="311"/>
      <c r="XDT97" s="311"/>
      <c r="XDU97" s="311"/>
      <c r="XDV97" s="311"/>
      <c r="XDW97" s="311"/>
      <c r="XDX97" s="311"/>
      <c r="XDY97" s="311"/>
      <c r="XDZ97" s="311"/>
      <c r="XEA97" s="311"/>
      <c r="XEB97" s="311"/>
      <c r="XEC97" s="311"/>
      <c r="XED97" s="311"/>
      <c r="XEE97" s="311"/>
      <c r="XEF97" s="311"/>
      <c r="XEG97" s="311"/>
      <c r="XEH97" s="311"/>
      <c r="XEI97" s="311"/>
      <c r="XEJ97" s="311"/>
      <c r="XEK97" s="311"/>
      <c r="XEL97" s="311"/>
      <c r="XEM97" s="311"/>
      <c r="XEN97" s="311"/>
      <c r="XEO97" s="311"/>
      <c r="XEP97" s="311"/>
      <c r="XEQ97" s="311"/>
      <c r="XER97" s="311"/>
      <c r="XES97" s="311"/>
      <c r="XET97" s="311"/>
      <c r="XEU97" s="311"/>
      <c r="XEV97" s="311"/>
      <c r="XEW97" s="311"/>
      <c r="XEX97" s="311"/>
      <c r="XEY97" s="311"/>
      <c r="XEZ97" s="311"/>
      <c r="XFA97" s="311"/>
      <c r="XFB97" s="311"/>
      <c r="XFC97" s="311"/>
      <c r="XFD97" s="311"/>
    </row>
    <row r="100" spans="1:16384" ht="14.25" x14ac:dyDescent="0.2">
      <c r="A100" s="231"/>
      <c r="B100" s="231"/>
      <c r="C100" s="232"/>
      <c r="D100" s="233"/>
      <c r="E100" s="233"/>
      <c r="F100" s="233"/>
      <c r="G100" s="233"/>
      <c r="H100" s="233"/>
      <c r="I100" s="233"/>
      <c r="J100" s="233"/>
      <c r="K100" s="233"/>
      <c r="L100" s="233"/>
      <c r="M100" s="348"/>
    </row>
    <row r="101" spans="1:16384" ht="14.25" x14ac:dyDescent="0.2">
      <c r="A101" s="231"/>
      <c r="B101" s="231"/>
      <c r="C101" s="232"/>
      <c r="D101" s="233"/>
      <c r="E101" s="233"/>
      <c r="F101" s="233"/>
      <c r="G101" s="233"/>
      <c r="H101" s="233"/>
      <c r="I101" s="233"/>
      <c r="J101" s="233"/>
      <c r="K101" s="233"/>
      <c r="L101" s="233"/>
      <c r="M101" s="348"/>
    </row>
    <row r="102" spans="1:16384" ht="14.25" x14ac:dyDescent="0.2">
      <c r="A102" s="231"/>
      <c r="B102" s="231"/>
      <c r="C102" s="232"/>
      <c r="D102" s="233"/>
      <c r="E102" s="233"/>
      <c r="F102" s="233"/>
      <c r="G102" s="233"/>
      <c r="H102" s="233"/>
      <c r="I102" s="233"/>
      <c r="J102" s="233"/>
      <c r="K102" s="233"/>
      <c r="L102" s="233"/>
      <c r="M102" s="348"/>
    </row>
    <row r="103" spans="1:16384" ht="14.25" x14ac:dyDescent="0.2">
      <c r="A103" s="231"/>
      <c r="B103" s="231"/>
      <c r="C103" s="232"/>
      <c r="D103" s="233"/>
      <c r="E103" s="233"/>
      <c r="F103" s="233"/>
      <c r="G103" s="233"/>
      <c r="H103" s="233"/>
      <c r="I103" s="233"/>
      <c r="J103" s="233"/>
      <c r="K103" s="233"/>
      <c r="L103" s="233"/>
      <c r="M103" s="348"/>
    </row>
    <row r="104" spans="1:16384" ht="14.25" x14ac:dyDescent="0.2">
      <c r="A104" s="231"/>
      <c r="B104" s="231"/>
      <c r="C104" s="232"/>
      <c r="D104" s="233"/>
      <c r="E104" s="233"/>
      <c r="F104" s="233"/>
      <c r="G104" s="233"/>
      <c r="H104" s="233"/>
      <c r="I104" s="233"/>
      <c r="J104" s="233"/>
      <c r="K104" s="233"/>
      <c r="L104" s="233"/>
      <c r="M104" s="348"/>
    </row>
    <row r="105" spans="1:16384" ht="14.25" x14ac:dyDescent="0.2">
      <c r="A105" s="231"/>
      <c r="B105" s="231"/>
      <c r="C105" s="232"/>
      <c r="D105" s="233"/>
      <c r="E105" s="233"/>
      <c r="F105" s="233"/>
      <c r="G105" s="233"/>
      <c r="H105" s="233"/>
      <c r="I105" s="233"/>
      <c r="J105" s="233"/>
      <c r="K105" s="233"/>
      <c r="L105" s="233"/>
      <c r="M105" s="348"/>
    </row>
    <row r="106" spans="1:16384" ht="14.25" x14ac:dyDescent="0.2">
      <c r="A106" s="231"/>
      <c r="B106" s="231"/>
      <c r="C106" s="232"/>
      <c r="D106" s="233"/>
      <c r="E106" s="233"/>
      <c r="F106" s="233"/>
      <c r="G106" s="233"/>
      <c r="H106" s="233"/>
      <c r="I106" s="233"/>
      <c r="J106" s="233"/>
      <c r="K106" s="233"/>
      <c r="L106" s="233"/>
      <c r="M106" s="348"/>
    </row>
    <row r="107" spans="1:16384" ht="14.25" x14ac:dyDescent="0.2">
      <c r="A107" s="231"/>
      <c r="B107" s="231"/>
      <c r="C107" s="232"/>
      <c r="D107" s="233"/>
      <c r="E107" s="233"/>
      <c r="F107" s="233"/>
      <c r="G107" s="233"/>
      <c r="H107" s="233"/>
      <c r="I107" s="233"/>
      <c r="J107" s="233"/>
      <c r="K107" s="233"/>
      <c r="L107" s="233"/>
      <c r="M107" s="348"/>
    </row>
    <row r="108" spans="1:16384" ht="14.25" x14ac:dyDescent="0.2">
      <c r="A108" s="231"/>
      <c r="B108" s="231"/>
      <c r="C108" s="232"/>
      <c r="D108" s="233"/>
      <c r="E108" s="233"/>
      <c r="F108" s="233"/>
      <c r="G108" s="233"/>
      <c r="H108" s="233"/>
      <c r="I108" s="233"/>
      <c r="J108" s="233"/>
      <c r="K108" s="233"/>
      <c r="L108" s="233"/>
      <c r="M108" s="348"/>
    </row>
    <row r="109" spans="1:16384" ht="14.25" x14ac:dyDescent="0.2">
      <c r="A109" s="231"/>
      <c r="B109" s="231"/>
      <c r="C109" s="232"/>
      <c r="D109" s="233"/>
      <c r="E109" s="233"/>
      <c r="F109" s="233"/>
      <c r="G109" s="233"/>
      <c r="H109" s="233"/>
      <c r="I109" s="233"/>
      <c r="J109" s="233"/>
      <c r="K109" s="233"/>
      <c r="L109" s="233"/>
      <c r="M109" s="348"/>
    </row>
    <row r="110" spans="1:16384" ht="14.25" x14ac:dyDescent="0.2">
      <c r="A110" s="231"/>
      <c r="B110" s="231"/>
      <c r="C110" s="232"/>
      <c r="D110" s="233"/>
      <c r="E110" s="233"/>
      <c r="F110" s="233"/>
      <c r="G110" s="233"/>
      <c r="H110" s="233"/>
      <c r="I110" s="233"/>
      <c r="J110" s="233"/>
      <c r="K110" s="233"/>
      <c r="L110" s="233"/>
      <c r="M110" s="348"/>
    </row>
    <row r="111" spans="1:16384" ht="14.25" x14ac:dyDescent="0.2">
      <c r="A111" s="231"/>
      <c r="B111" s="231"/>
      <c r="C111" s="232"/>
      <c r="D111" s="233"/>
      <c r="E111" s="233"/>
      <c r="F111" s="233"/>
      <c r="G111" s="233"/>
      <c r="H111" s="233"/>
      <c r="I111" s="233"/>
      <c r="J111" s="233"/>
      <c r="K111" s="233"/>
      <c r="L111" s="233"/>
      <c r="M111" s="348"/>
    </row>
    <row r="112" spans="1:16384" ht="14.25" x14ac:dyDescent="0.2">
      <c r="A112" s="231"/>
      <c r="B112" s="231"/>
      <c r="C112" s="232"/>
      <c r="D112" s="233"/>
      <c r="E112" s="233"/>
      <c r="F112" s="233"/>
      <c r="G112" s="233"/>
      <c r="H112" s="233"/>
      <c r="I112" s="233"/>
      <c r="J112" s="233"/>
      <c r="K112" s="233"/>
      <c r="L112" s="233"/>
      <c r="M112" s="348"/>
    </row>
    <row r="113" spans="1:13" ht="14.25" x14ac:dyDescent="0.2">
      <c r="A113" s="231"/>
      <c r="B113" s="231"/>
      <c r="C113" s="232"/>
      <c r="D113" s="233"/>
      <c r="E113" s="233"/>
      <c r="F113" s="233"/>
      <c r="G113" s="233"/>
      <c r="H113" s="233"/>
      <c r="I113" s="233"/>
      <c r="J113" s="233"/>
      <c r="K113" s="233"/>
      <c r="L113" s="233"/>
      <c r="M113" s="348"/>
    </row>
    <row r="114" spans="1:13" ht="14.25" x14ac:dyDescent="0.2">
      <c r="A114" s="231"/>
      <c r="B114" s="231"/>
      <c r="C114" s="232"/>
      <c r="D114" s="233"/>
      <c r="E114" s="233"/>
      <c r="F114" s="233"/>
      <c r="G114" s="233"/>
      <c r="H114" s="233"/>
      <c r="I114" s="233"/>
      <c r="J114" s="233"/>
      <c r="K114" s="233"/>
      <c r="L114" s="233"/>
      <c r="M114" s="348"/>
    </row>
    <row r="115" spans="1:13" ht="14.25" x14ac:dyDescent="0.2">
      <c r="A115" s="231"/>
      <c r="B115" s="231"/>
      <c r="C115" s="232"/>
      <c r="D115" s="233"/>
      <c r="E115" s="233"/>
      <c r="F115" s="233"/>
      <c r="G115" s="233"/>
      <c r="H115" s="233"/>
      <c r="I115" s="233"/>
      <c r="J115" s="233"/>
      <c r="K115" s="233"/>
      <c r="L115" s="233"/>
      <c r="M115" s="348"/>
    </row>
    <row r="116" spans="1:13" ht="14.25" x14ac:dyDescent="0.2">
      <c r="A116" s="231"/>
      <c r="B116" s="231"/>
      <c r="C116" s="232"/>
      <c r="D116" s="233"/>
      <c r="E116" s="233"/>
      <c r="F116" s="233"/>
      <c r="G116" s="233"/>
      <c r="H116" s="233"/>
      <c r="I116" s="233"/>
      <c r="J116" s="233"/>
      <c r="K116" s="233"/>
      <c r="L116" s="233"/>
      <c r="M116" s="348"/>
    </row>
    <row r="117" spans="1:13" ht="14.25" x14ac:dyDescent="0.2">
      <c r="A117" s="231"/>
      <c r="B117" s="231"/>
      <c r="C117" s="232"/>
      <c r="D117" s="233"/>
      <c r="E117" s="233"/>
      <c r="F117" s="233"/>
      <c r="G117" s="233"/>
      <c r="H117" s="233"/>
      <c r="I117" s="233"/>
      <c r="J117" s="233"/>
      <c r="K117" s="233"/>
      <c r="L117" s="233"/>
      <c r="M117" s="348"/>
    </row>
    <row r="118" spans="1:13" ht="14.25" x14ac:dyDescent="0.2">
      <c r="A118" s="231"/>
      <c r="B118" s="231"/>
      <c r="C118" s="232"/>
      <c r="D118" s="233"/>
      <c r="E118" s="233"/>
      <c r="F118" s="233"/>
      <c r="G118" s="233"/>
      <c r="H118" s="233"/>
      <c r="I118" s="233"/>
      <c r="J118" s="233"/>
      <c r="K118" s="233"/>
      <c r="L118" s="233"/>
      <c r="M118" s="348"/>
    </row>
    <row r="119" spans="1:13" ht="14.25" x14ac:dyDescent="0.2">
      <c r="A119" s="231"/>
      <c r="B119" s="231"/>
      <c r="C119" s="232"/>
      <c r="D119" s="233"/>
      <c r="E119" s="233"/>
      <c r="F119" s="233"/>
      <c r="G119" s="233"/>
      <c r="H119" s="233"/>
      <c r="I119" s="233"/>
      <c r="J119" s="233"/>
      <c r="K119" s="233"/>
      <c r="L119" s="233"/>
      <c r="M119" s="348"/>
    </row>
    <row r="120" spans="1:13" ht="14.25" x14ac:dyDescent="0.2">
      <c r="A120" s="231"/>
      <c r="B120" s="231"/>
      <c r="C120" s="232"/>
      <c r="D120" s="233"/>
      <c r="E120" s="233"/>
      <c r="F120" s="233"/>
      <c r="G120" s="233"/>
      <c r="H120" s="233"/>
      <c r="I120" s="233"/>
      <c r="J120" s="233"/>
      <c r="K120" s="233"/>
      <c r="L120" s="233"/>
      <c r="M120" s="348"/>
    </row>
    <row r="121" spans="1:13" ht="14.25" x14ac:dyDescent="0.2">
      <c r="A121" s="231"/>
      <c r="B121" s="231"/>
      <c r="C121" s="232"/>
      <c r="D121" s="233"/>
      <c r="E121" s="233"/>
      <c r="F121" s="233"/>
      <c r="G121" s="233"/>
      <c r="H121" s="233"/>
      <c r="I121" s="233"/>
      <c r="J121" s="233"/>
      <c r="K121" s="233"/>
      <c r="L121" s="233"/>
      <c r="M121" s="348"/>
    </row>
    <row r="122" spans="1:13" ht="14.25" x14ac:dyDescent="0.2">
      <c r="A122" s="231"/>
      <c r="B122" s="231"/>
      <c r="C122" s="232"/>
      <c r="D122" s="233"/>
      <c r="E122" s="233"/>
      <c r="F122" s="233"/>
      <c r="G122" s="233"/>
      <c r="H122" s="233"/>
      <c r="I122" s="233"/>
      <c r="J122" s="233"/>
      <c r="K122" s="233"/>
      <c r="L122" s="233"/>
      <c r="M122" s="348"/>
    </row>
    <row r="123" spans="1:13" ht="14.25" x14ac:dyDescent="0.2">
      <c r="A123" s="231"/>
      <c r="B123" s="231"/>
      <c r="C123" s="232"/>
      <c r="D123" s="233"/>
      <c r="E123" s="233"/>
      <c r="F123" s="233"/>
      <c r="G123" s="233"/>
      <c r="H123" s="233"/>
      <c r="I123" s="233"/>
      <c r="J123" s="233"/>
      <c r="K123" s="233"/>
      <c r="L123" s="233"/>
      <c r="M123" s="348"/>
    </row>
    <row r="124" spans="1:13" ht="14.25" x14ac:dyDescent="0.2">
      <c r="A124" s="231"/>
      <c r="B124" s="231"/>
      <c r="C124" s="232"/>
      <c r="D124" s="233"/>
      <c r="E124" s="233"/>
      <c r="F124" s="233"/>
      <c r="G124" s="233"/>
      <c r="H124" s="233"/>
      <c r="I124" s="233"/>
      <c r="J124" s="233"/>
      <c r="K124" s="233"/>
      <c r="L124" s="233"/>
      <c r="M124" s="348"/>
    </row>
    <row r="125" spans="1:13" ht="14.25" x14ac:dyDescent="0.2">
      <c r="A125" s="231"/>
      <c r="B125" s="231"/>
      <c r="C125" s="232"/>
      <c r="D125" s="233"/>
      <c r="E125" s="233"/>
      <c r="F125" s="233"/>
      <c r="G125" s="233"/>
      <c r="H125" s="233"/>
      <c r="I125" s="233"/>
      <c r="J125" s="233"/>
      <c r="K125" s="233"/>
      <c r="L125" s="233"/>
      <c r="M125" s="348"/>
    </row>
    <row r="126" spans="1:13" ht="14.25" x14ac:dyDescent="0.2">
      <c r="A126" s="231"/>
      <c r="B126" s="231"/>
      <c r="C126" s="232"/>
      <c r="D126" s="233"/>
      <c r="E126" s="233"/>
      <c r="F126" s="233"/>
      <c r="G126" s="233"/>
      <c r="H126" s="233"/>
      <c r="I126" s="233"/>
      <c r="J126" s="233"/>
      <c r="K126" s="233"/>
      <c r="L126" s="233"/>
      <c r="M126" s="348"/>
    </row>
    <row r="127" spans="1:13" ht="14.25" x14ac:dyDescent="0.2">
      <c r="A127" s="231"/>
      <c r="B127" s="231"/>
      <c r="C127" s="232"/>
      <c r="D127" s="233"/>
      <c r="E127" s="233"/>
      <c r="F127" s="233"/>
      <c r="G127" s="233"/>
      <c r="H127" s="233"/>
      <c r="I127" s="233"/>
      <c r="J127" s="233"/>
      <c r="K127" s="233"/>
      <c r="L127" s="233"/>
      <c r="M127" s="348"/>
    </row>
    <row r="128" spans="1:13" ht="14.25" x14ac:dyDescent="0.2">
      <c r="A128" s="231"/>
      <c r="B128" s="231"/>
      <c r="C128" s="232"/>
      <c r="D128" s="233"/>
      <c r="E128" s="233"/>
      <c r="F128" s="233"/>
      <c r="G128" s="233"/>
      <c r="H128" s="233"/>
      <c r="I128" s="233"/>
      <c r="J128" s="233"/>
      <c r="K128" s="233"/>
      <c r="L128" s="233"/>
      <c r="M128" s="348"/>
    </row>
    <row r="129" spans="1:13" ht="14.25" x14ac:dyDescent="0.2">
      <c r="A129" s="231"/>
      <c r="B129" s="231"/>
      <c r="C129" s="232"/>
      <c r="D129" s="233"/>
      <c r="E129" s="233"/>
      <c r="F129" s="233"/>
      <c r="G129" s="233"/>
      <c r="H129" s="233"/>
      <c r="I129" s="233"/>
      <c r="J129" s="233"/>
      <c r="K129" s="233"/>
      <c r="L129" s="233"/>
      <c r="M129" s="348"/>
    </row>
    <row r="130" spans="1:13" ht="14.25" x14ac:dyDescent="0.2">
      <c r="A130" s="231"/>
      <c r="B130" s="231"/>
      <c r="C130" s="232"/>
      <c r="D130" s="233"/>
      <c r="E130" s="233"/>
      <c r="F130" s="233"/>
      <c r="G130" s="233"/>
      <c r="H130" s="233"/>
      <c r="I130" s="233"/>
      <c r="J130" s="233"/>
      <c r="K130" s="233"/>
      <c r="L130" s="233"/>
      <c r="M130" s="348"/>
    </row>
    <row r="131" spans="1:13" x14ac:dyDescent="0.2">
      <c r="A131" s="118"/>
      <c r="B131" s="118"/>
      <c r="C131" s="118"/>
      <c r="D131" s="233"/>
      <c r="E131" s="233"/>
      <c r="F131" s="233"/>
      <c r="G131" s="233"/>
      <c r="H131" s="233"/>
      <c r="I131" s="233"/>
      <c r="J131" s="233"/>
      <c r="K131" s="233"/>
      <c r="L131" s="233"/>
      <c r="M131" s="348"/>
    </row>
    <row r="132" spans="1:13" x14ac:dyDescent="0.2">
      <c r="A132" s="118"/>
      <c r="B132" s="118"/>
      <c r="C132" s="118"/>
      <c r="D132" s="233"/>
      <c r="E132" s="233"/>
      <c r="F132" s="233"/>
      <c r="G132" s="233"/>
      <c r="H132" s="233"/>
      <c r="I132" s="233"/>
      <c r="J132" s="233"/>
      <c r="K132" s="233"/>
      <c r="L132" s="233"/>
      <c r="M132" s="348"/>
    </row>
    <row r="133" spans="1:13" x14ac:dyDescent="0.2">
      <c r="A133" s="118"/>
      <c r="B133" s="118"/>
      <c r="C133" s="118"/>
      <c r="D133" s="233"/>
      <c r="E133" s="233"/>
      <c r="F133" s="233"/>
      <c r="G133" s="233"/>
      <c r="H133" s="233"/>
      <c r="I133" s="233"/>
      <c r="J133" s="233"/>
      <c r="K133" s="233"/>
      <c r="L133" s="233"/>
      <c r="M133" s="348"/>
    </row>
  </sheetData>
  <mergeCells count="16">
    <mergeCell ref="B90:L90"/>
    <mergeCell ref="O90:P90"/>
    <mergeCell ref="B91:L91"/>
    <mergeCell ref="B92:L92"/>
    <mergeCell ref="I2:J2"/>
    <mergeCell ref="K2:L2"/>
    <mergeCell ref="K3:K4"/>
    <mergeCell ref="L3:L4"/>
    <mergeCell ref="O5:P5"/>
    <mergeCell ref="P16:Q16"/>
    <mergeCell ref="G2:H2"/>
    <mergeCell ref="A1:D1"/>
    <mergeCell ref="A2:A4"/>
    <mergeCell ref="B2:B4"/>
    <mergeCell ref="C2:D2"/>
    <mergeCell ref="E2:F2"/>
  </mergeCells>
  <conditionalFormatting sqref="M5:N96">
    <cfRule type="cellIs" dxfId="8" priority="2" operator="greaterThan">
      <formula>0.2</formula>
    </cfRule>
  </conditionalFormatting>
  <conditionalFormatting sqref="M5:N86 M87:M96">
    <cfRule type="cellIs" dxfId="7" priority="1" operator="greaterThan">
      <formula>0.05</formula>
    </cfRule>
  </conditionalFormatting>
  <hyperlinks>
    <hyperlink ref="O90" location="Indice!A1" display="Volver al Indice"/>
    <hyperlink ref="O90:P90" location="Indice!B19" display="Volver al Indice"/>
    <hyperlink ref="O5:P5" location="Indice!B19" display="Volver al Indice"/>
    <hyperlink ref="O5" location="Indice!A1" display="Volver al Indice"/>
  </hyperlinks>
  <pageMargins left="0.74803149606299213" right="0.74803149606299213" top="0.98425196850393704" bottom="0.98425196850393704" header="0" footer="0"/>
  <pageSetup scale="34"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33"/>
  <sheetViews>
    <sheetView showGridLines="0" topLeftCell="A70" zoomScale="75" zoomScaleNormal="75" workbookViewId="0">
      <selection activeCell="O90" sqref="O90:P90"/>
    </sheetView>
  </sheetViews>
  <sheetFormatPr baseColWidth="10" defaultColWidth="11.42578125" defaultRowHeight="12.75" x14ac:dyDescent="0.2"/>
  <cols>
    <col min="1" max="1" width="3.140625" style="122" customWidth="1"/>
    <col min="2" max="2" width="67.5703125" style="122" customWidth="1"/>
    <col min="3" max="4" width="15.140625" style="122" customWidth="1"/>
    <col min="5" max="5" width="14.5703125" style="122" customWidth="1"/>
    <col min="6" max="6" width="14.140625" style="122" customWidth="1"/>
    <col min="7" max="7" width="15.28515625" style="122" customWidth="1"/>
    <col min="8" max="8" width="12.28515625" style="122" customWidth="1"/>
    <col min="9" max="9" width="13.42578125" style="122" customWidth="1"/>
    <col min="10" max="10" width="14.85546875" style="122" customWidth="1"/>
    <col min="11" max="11" width="13.28515625" style="122" bestFit="1" customWidth="1"/>
    <col min="12" max="12" width="12.140625" style="122" bestFit="1" customWidth="1"/>
    <col min="13" max="13" width="10.140625" style="345" customWidth="1"/>
    <col min="14" max="14" width="13.140625" style="345" bestFit="1" customWidth="1"/>
    <col min="15" max="16384" width="11.42578125" style="122"/>
  </cols>
  <sheetData>
    <row r="1" spans="1:19" ht="15.75" thickBot="1" x14ac:dyDescent="0.25">
      <c r="A1" s="481" t="s">
        <v>408</v>
      </c>
      <c r="B1" s="481"/>
      <c r="C1" s="481"/>
      <c r="D1" s="481"/>
      <c r="E1" s="234"/>
      <c r="F1" s="234"/>
      <c r="G1" s="234"/>
      <c r="H1" s="234"/>
      <c r="I1" s="234"/>
      <c r="J1" s="234"/>
      <c r="K1" s="234"/>
      <c r="L1" s="234"/>
      <c r="M1" s="344"/>
    </row>
    <row r="2" spans="1:19" ht="30" customHeight="1" thickBot="1" x14ac:dyDescent="0.25">
      <c r="A2" s="473"/>
      <c r="B2" s="467" t="s">
        <v>0</v>
      </c>
      <c r="C2" s="477" t="s">
        <v>469</v>
      </c>
      <c r="D2" s="476"/>
      <c r="E2" s="477" t="s">
        <v>470</v>
      </c>
      <c r="F2" s="476"/>
      <c r="G2" s="477" t="s">
        <v>471</v>
      </c>
      <c r="H2" s="476"/>
      <c r="I2" s="477" t="s">
        <v>472</v>
      </c>
      <c r="J2" s="476"/>
      <c r="K2" s="477" t="s">
        <v>473</v>
      </c>
      <c r="L2" s="476"/>
      <c r="M2" s="237"/>
    </row>
    <row r="3" spans="1:19" ht="13.5" thickBot="1" x14ac:dyDescent="0.25">
      <c r="A3" s="474"/>
      <c r="B3" s="468"/>
      <c r="C3" s="100" t="s">
        <v>54</v>
      </c>
      <c r="D3" s="236" t="s">
        <v>55</v>
      </c>
      <c r="E3" s="100" t="s">
        <v>54</v>
      </c>
      <c r="F3" s="236" t="s">
        <v>55</v>
      </c>
      <c r="G3" s="100" t="s">
        <v>54</v>
      </c>
      <c r="H3" s="236" t="s">
        <v>55</v>
      </c>
      <c r="I3" s="100" t="s">
        <v>54</v>
      </c>
      <c r="J3" s="236" t="s">
        <v>55</v>
      </c>
      <c r="K3" s="484" t="s">
        <v>54</v>
      </c>
      <c r="L3" s="485" t="s">
        <v>55</v>
      </c>
      <c r="M3" s="237"/>
      <c r="S3" s="191"/>
    </row>
    <row r="4" spans="1:19" ht="14.25" customHeight="1" thickBot="1" x14ac:dyDescent="0.25">
      <c r="A4" s="475"/>
      <c r="B4" s="469"/>
      <c r="C4" s="102">
        <v>43551</v>
      </c>
      <c r="D4" s="102">
        <v>43555</v>
      </c>
      <c r="E4" s="102">
        <v>43642</v>
      </c>
      <c r="F4" s="174">
        <v>43646</v>
      </c>
      <c r="G4" s="102">
        <v>43733</v>
      </c>
      <c r="H4" s="174">
        <v>43738</v>
      </c>
      <c r="I4" s="102"/>
      <c r="J4" s="174"/>
      <c r="K4" s="484"/>
      <c r="L4" s="485"/>
      <c r="M4" s="237"/>
    </row>
    <row r="5" spans="1:19" ht="13.5" thickBot="1" x14ac:dyDescent="0.25">
      <c r="A5" s="125">
        <v>1</v>
      </c>
      <c r="B5" s="349" t="s">
        <v>1</v>
      </c>
      <c r="C5" s="199">
        <v>55885</v>
      </c>
      <c r="D5" s="368">
        <v>4619</v>
      </c>
      <c r="E5" s="239">
        <v>57395</v>
      </c>
      <c r="F5" s="366">
        <v>4720</v>
      </c>
      <c r="G5" s="367">
        <v>58985</v>
      </c>
      <c r="H5" s="364">
        <v>4825</v>
      </c>
      <c r="I5" s="239"/>
      <c r="J5" s="364"/>
      <c r="K5" s="390">
        <f>$G5-'Año 2018'!$I5</f>
        <v>4511</v>
      </c>
      <c r="L5" s="391">
        <f>$H5-'Año 2018'!$J5</f>
        <v>307</v>
      </c>
      <c r="M5" s="346"/>
      <c r="N5" s="347"/>
      <c r="O5" s="458" t="s">
        <v>67</v>
      </c>
      <c r="P5" s="459"/>
    </row>
    <row r="6" spans="1:19" x14ac:dyDescent="0.2">
      <c r="A6" s="125">
        <v>2</v>
      </c>
      <c r="B6" s="350" t="s">
        <v>2</v>
      </c>
      <c r="C6" s="203">
        <v>89523</v>
      </c>
      <c r="D6" s="246">
        <v>4998</v>
      </c>
      <c r="E6" s="203">
        <v>91049</v>
      </c>
      <c r="F6" s="112">
        <v>5063</v>
      </c>
      <c r="G6" s="110">
        <v>92524</v>
      </c>
      <c r="H6" s="246">
        <v>5130</v>
      </c>
      <c r="I6" s="203"/>
      <c r="J6" s="246"/>
      <c r="K6" s="392">
        <f>$G6-'Año 2018'!$I6</f>
        <v>4433</v>
      </c>
      <c r="L6" s="393">
        <f>$H6-'Año 2018'!$J6</f>
        <v>244</v>
      </c>
      <c r="M6" s="346"/>
      <c r="N6" s="347"/>
    </row>
    <row r="7" spans="1:19" x14ac:dyDescent="0.2">
      <c r="A7" s="125">
        <v>3</v>
      </c>
      <c r="B7" s="350" t="s">
        <v>3</v>
      </c>
      <c r="C7" s="200">
        <v>5101558</v>
      </c>
      <c r="D7" s="111">
        <v>18864</v>
      </c>
      <c r="E7" s="203">
        <v>5314802</v>
      </c>
      <c r="F7" s="112">
        <v>19291</v>
      </c>
      <c r="G7" s="110">
        <v>5497838</v>
      </c>
      <c r="H7" s="246">
        <v>19707</v>
      </c>
      <c r="I7" s="203"/>
      <c r="J7" s="246"/>
      <c r="K7" s="392">
        <f>$G7-'Año 2018'!$I7</f>
        <v>580071</v>
      </c>
      <c r="L7" s="393">
        <f>$H7-'Año 2018'!$J7</f>
        <v>1234</v>
      </c>
      <c r="M7" s="346"/>
      <c r="N7" s="347"/>
    </row>
    <row r="8" spans="1:19" x14ac:dyDescent="0.2">
      <c r="A8" s="125">
        <v>4</v>
      </c>
      <c r="B8" s="350" t="s">
        <v>4</v>
      </c>
      <c r="C8" s="200">
        <v>216343</v>
      </c>
      <c r="D8" s="111">
        <v>14324</v>
      </c>
      <c r="E8" s="203">
        <v>221800</v>
      </c>
      <c r="F8" s="112">
        <v>14841</v>
      </c>
      <c r="G8" s="110">
        <v>227076</v>
      </c>
      <c r="H8" s="246">
        <v>15275</v>
      </c>
      <c r="I8" s="203"/>
      <c r="J8" s="246"/>
      <c r="K8" s="392">
        <f>$G8-'Año 2018'!$I8</f>
        <v>16308</v>
      </c>
      <c r="L8" s="393">
        <f>$H8-'Año 2018'!$J8</f>
        <v>1395</v>
      </c>
      <c r="M8" s="346"/>
      <c r="N8" s="347"/>
    </row>
    <row r="9" spans="1:19" x14ac:dyDescent="0.2">
      <c r="A9" s="125">
        <v>5</v>
      </c>
      <c r="B9" s="350" t="s">
        <v>5</v>
      </c>
      <c r="C9" s="200">
        <v>1143547</v>
      </c>
      <c r="D9" s="111">
        <v>14964</v>
      </c>
      <c r="E9" s="203">
        <v>1168370</v>
      </c>
      <c r="F9" s="112">
        <v>15379</v>
      </c>
      <c r="G9" s="110">
        <v>1193702</v>
      </c>
      <c r="H9" s="246">
        <v>15809</v>
      </c>
      <c r="I9" s="203"/>
      <c r="J9" s="246"/>
      <c r="K9" s="392">
        <f>$G9-'Año 2018'!$I9</f>
        <v>73738</v>
      </c>
      <c r="L9" s="393">
        <f>$H9-'Año 2018'!$J9</f>
        <v>1186</v>
      </c>
      <c r="M9" s="346"/>
      <c r="N9" s="347"/>
    </row>
    <row r="10" spans="1:19" x14ac:dyDescent="0.2">
      <c r="A10" s="125">
        <v>6</v>
      </c>
      <c r="B10" s="350" t="s">
        <v>6</v>
      </c>
      <c r="C10" s="200">
        <v>13843</v>
      </c>
      <c r="D10" s="111">
        <v>7920</v>
      </c>
      <c r="E10" s="203">
        <v>14230</v>
      </c>
      <c r="F10" s="112">
        <v>8018</v>
      </c>
      <c r="G10" s="110">
        <v>14613</v>
      </c>
      <c r="H10" s="246">
        <v>8120</v>
      </c>
      <c r="I10" s="203"/>
      <c r="J10" s="246"/>
      <c r="K10" s="392">
        <f>$G10-'Año 2018'!$I10</f>
        <v>1097</v>
      </c>
      <c r="L10" s="393">
        <f>$H10-'Año 2018'!$J10</f>
        <v>301</v>
      </c>
      <c r="M10" s="346"/>
      <c r="N10" s="347"/>
    </row>
    <row r="11" spans="1:19" x14ac:dyDescent="0.2">
      <c r="A11" s="125">
        <v>7</v>
      </c>
      <c r="B11" s="350" t="s">
        <v>7</v>
      </c>
      <c r="C11" s="200">
        <v>1533415</v>
      </c>
      <c r="D11" s="111">
        <v>133412</v>
      </c>
      <c r="E11" s="203">
        <v>1568203</v>
      </c>
      <c r="F11" s="112">
        <v>135875</v>
      </c>
      <c r="G11" s="110">
        <v>1602139</v>
      </c>
      <c r="H11" s="246">
        <v>138428</v>
      </c>
      <c r="I11" s="203"/>
      <c r="J11" s="246"/>
      <c r="K11" s="392">
        <f>$G11-'Año 2018'!$I11</f>
        <v>103283</v>
      </c>
      <c r="L11" s="393">
        <f>$H11-'Año 2018'!$J11</f>
        <v>7435</v>
      </c>
      <c r="M11" s="346"/>
      <c r="N11" s="347"/>
    </row>
    <row r="12" spans="1:19" x14ac:dyDescent="0.2">
      <c r="A12" s="125">
        <v>8</v>
      </c>
      <c r="B12" s="350" t="s">
        <v>8</v>
      </c>
      <c r="C12" s="200">
        <v>156699</v>
      </c>
      <c r="D12" s="111">
        <v>33171</v>
      </c>
      <c r="E12" s="203">
        <v>160689</v>
      </c>
      <c r="F12" s="112">
        <v>33898</v>
      </c>
      <c r="G12" s="110">
        <v>164673</v>
      </c>
      <c r="H12" s="246">
        <v>34615</v>
      </c>
      <c r="I12" s="203"/>
      <c r="J12" s="246"/>
      <c r="K12" s="392">
        <f>$G12-'Año 2018'!$I12</f>
        <v>11954</v>
      </c>
      <c r="L12" s="393">
        <f>$H12-'Año 2018'!$J12</f>
        <v>2180</v>
      </c>
      <c r="M12" s="346"/>
      <c r="N12" s="347"/>
    </row>
    <row r="13" spans="1:19" x14ac:dyDescent="0.2">
      <c r="A13" s="125">
        <v>9</v>
      </c>
      <c r="B13" s="350" t="s">
        <v>9</v>
      </c>
      <c r="C13" s="200">
        <v>10955</v>
      </c>
      <c r="D13" s="111">
        <v>443</v>
      </c>
      <c r="E13" s="203">
        <v>11190</v>
      </c>
      <c r="F13" s="112">
        <v>449</v>
      </c>
      <c r="G13" s="110">
        <v>11403</v>
      </c>
      <c r="H13" s="246">
        <v>460</v>
      </c>
      <c r="I13" s="203"/>
      <c r="J13" s="246"/>
      <c r="K13" s="392">
        <f>$G13-'Año 2018'!$I13</f>
        <v>624</v>
      </c>
      <c r="L13" s="393">
        <f>$H13-'Año 2018'!$J13</f>
        <v>22</v>
      </c>
      <c r="M13" s="346"/>
      <c r="N13" s="347"/>
    </row>
    <row r="14" spans="1:19" x14ac:dyDescent="0.2">
      <c r="A14" s="125">
        <v>10</v>
      </c>
      <c r="B14" s="350" t="s">
        <v>10</v>
      </c>
      <c r="C14" s="200">
        <v>9092</v>
      </c>
      <c r="D14" s="111">
        <v>1914</v>
      </c>
      <c r="E14" s="203">
        <v>9344</v>
      </c>
      <c r="F14" s="112">
        <v>1955</v>
      </c>
      <c r="G14" s="110">
        <v>9536</v>
      </c>
      <c r="H14" s="246">
        <v>1964</v>
      </c>
      <c r="I14" s="203"/>
      <c r="J14" s="246"/>
      <c r="K14" s="392">
        <f>$G14-'Año 2018'!$I14</f>
        <v>624</v>
      </c>
      <c r="L14" s="393">
        <f>$H14-'Año 2018'!$J14</f>
        <v>63</v>
      </c>
      <c r="M14" s="346"/>
      <c r="N14" s="347"/>
    </row>
    <row r="15" spans="1:19" x14ac:dyDescent="0.2">
      <c r="A15" s="125">
        <v>11</v>
      </c>
      <c r="B15" s="350" t="s">
        <v>11</v>
      </c>
      <c r="C15" s="200">
        <v>802342</v>
      </c>
      <c r="D15" s="111">
        <v>27256</v>
      </c>
      <c r="E15" s="203">
        <v>820451</v>
      </c>
      <c r="F15" s="112">
        <v>27822</v>
      </c>
      <c r="G15" s="110">
        <v>838077</v>
      </c>
      <c r="H15" s="246">
        <v>28364</v>
      </c>
      <c r="I15" s="203"/>
      <c r="J15" s="246"/>
      <c r="K15" s="392">
        <f>$G15-'Año 2018'!$I15</f>
        <v>54244</v>
      </c>
      <c r="L15" s="393">
        <f>$H15-'Año 2018'!$J15</f>
        <v>1664</v>
      </c>
      <c r="M15" s="346"/>
      <c r="N15" s="347"/>
    </row>
    <row r="16" spans="1:19" ht="15" x14ac:dyDescent="0.2">
      <c r="A16" s="125">
        <v>12</v>
      </c>
      <c r="B16" s="350" t="s">
        <v>12</v>
      </c>
      <c r="C16" s="200">
        <v>34961</v>
      </c>
      <c r="D16" s="111">
        <v>2664</v>
      </c>
      <c r="E16" s="203">
        <v>36023</v>
      </c>
      <c r="F16" s="112">
        <v>2736</v>
      </c>
      <c r="G16" s="110">
        <v>37027</v>
      </c>
      <c r="H16" s="246">
        <v>2798</v>
      </c>
      <c r="I16" s="203"/>
      <c r="J16" s="246"/>
      <c r="K16" s="392">
        <f>$G16-'Año 2018'!$I16</f>
        <v>3054</v>
      </c>
      <c r="L16" s="393">
        <f>$H16-'Año 2018'!$J16</f>
        <v>236</v>
      </c>
      <c r="M16" s="346"/>
      <c r="N16" s="347"/>
      <c r="P16" s="457"/>
      <c r="Q16" s="457"/>
    </row>
    <row r="17" spans="1:14" x14ac:dyDescent="0.2">
      <c r="A17" s="125">
        <v>13</v>
      </c>
      <c r="B17" s="350" t="s">
        <v>13</v>
      </c>
      <c r="C17" s="200">
        <v>5243</v>
      </c>
      <c r="D17" s="111">
        <v>752</v>
      </c>
      <c r="E17" s="203">
        <v>5349</v>
      </c>
      <c r="F17" s="112">
        <v>764</v>
      </c>
      <c r="G17" s="110">
        <v>5454</v>
      </c>
      <c r="H17" s="246">
        <v>779</v>
      </c>
      <c r="I17" s="203"/>
      <c r="J17" s="246"/>
      <c r="K17" s="392">
        <f>$G17-'Año 2018'!$I17</f>
        <v>316</v>
      </c>
      <c r="L17" s="393">
        <f>$H17-'Año 2018'!$J17</f>
        <v>51</v>
      </c>
      <c r="M17" s="346"/>
      <c r="N17" s="347"/>
    </row>
    <row r="18" spans="1:14" x14ac:dyDescent="0.2">
      <c r="A18" s="125">
        <v>14</v>
      </c>
      <c r="B18" s="350" t="s">
        <v>14</v>
      </c>
      <c r="C18" s="200">
        <v>14594</v>
      </c>
      <c r="D18" s="111">
        <v>1693</v>
      </c>
      <c r="E18" s="203">
        <v>14864</v>
      </c>
      <c r="F18" s="112">
        <v>1726</v>
      </c>
      <c r="G18" s="110">
        <v>15128</v>
      </c>
      <c r="H18" s="246">
        <v>1744</v>
      </c>
      <c r="I18" s="203"/>
      <c r="J18" s="246"/>
      <c r="K18" s="392">
        <f>$G18-'Año 2018'!$I18</f>
        <v>812</v>
      </c>
      <c r="L18" s="393">
        <f>$H18-'Año 2018'!$J18</f>
        <v>81</v>
      </c>
      <c r="M18" s="346"/>
      <c r="N18" s="347"/>
    </row>
    <row r="19" spans="1:14" x14ac:dyDescent="0.2">
      <c r="A19" s="125">
        <v>15</v>
      </c>
      <c r="B19" s="350" t="s">
        <v>15</v>
      </c>
      <c r="C19" s="200">
        <v>36459</v>
      </c>
      <c r="D19" s="111">
        <v>3600</v>
      </c>
      <c r="E19" s="203">
        <v>37244</v>
      </c>
      <c r="F19" s="112">
        <v>3680</v>
      </c>
      <c r="G19" s="110">
        <v>38064</v>
      </c>
      <c r="H19" s="246">
        <v>3755</v>
      </c>
      <c r="I19" s="203"/>
      <c r="J19" s="246"/>
      <c r="K19" s="392">
        <f>$G19-'Año 2018'!$I19</f>
        <v>2394</v>
      </c>
      <c r="L19" s="393">
        <f>$H19-'Año 2018'!$J19</f>
        <v>236</v>
      </c>
      <c r="M19" s="346"/>
      <c r="N19" s="347"/>
    </row>
    <row r="20" spans="1:14" x14ac:dyDescent="0.2">
      <c r="A20" s="125">
        <v>16</v>
      </c>
      <c r="B20" s="350" t="s">
        <v>16</v>
      </c>
      <c r="C20" s="200">
        <v>20703</v>
      </c>
      <c r="D20" s="111">
        <v>3690</v>
      </c>
      <c r="E20" s="203">
        <v>21056</v>
      </c>
      <c r="F20" s="112">
        <v>3768</v>
      </c>
      <c r="G20" s="110">
        <v>21426</v>
      </c>
      <c r="H20" s="246">
        <v>3835</v>
      </c>
      <c r="I20" s="203"/>
      <c r="J20" s="246"/>
      <c r="K20" s="392">
        <f>$G20-'Año 2018'!$I20</f>
        <v>1060</v>
      </c>
      <c r="L20" s="393">
        <f>$H20-'Año 2018'!$J20</f>
        <v>205</v>
      </c>
      <c r="M20" s="346"/>
      <c r="N20" s="347"/>
    </row>
    <row r="21" spans="1:14" x14ac:dyDescent="0.2">
      <c r="A21" s="125">
        <v>17</v>
      </c>
      <c r="B21" s="350" t="s">
        <v>17</v>
      </c>
      <c r="C21" s="200">
        <v>25280</v>
      </c>
      <c r="D21" s="111">
        <v>4320</v>
      </c>
      <c r="E21" s="203">
        <v>26004</v>
      </c>
      <c r="F21" s="112">
        <v>4437</v>
      </c>
      <c r="G21" s="110">
        <v>26664</v>
      </c>
      <c r="H21" s="246">
        <v>4548</v>
      </c>
      <c r="I21" s="203"/>
      <c r="J21" s="246"/>
      <c r="K21" s="392">
        <f>$G21-'Año 2018'!$I21</f>
        <v>2056</v>
      </c>
      <c r="L21" s="393">
        <f>$H21-'Año 2018'!$J21</f>
        <v>328</v>
      </c>
      <c r="M21" s="346"/>
      <c r="N21" s="347"/>
    </row>
    <row r="22" spans="1:14" s="150" customFormat="1" x14ac:dyDescent="0.2">
      <c r="A22" s="125">
        <v>18</v>
      </c>
      <c r="B22" s="350" t="s">
        <v>18</v>
      </c>
      <c r="C22" s="209">
        <v>466142</v>
      </c>
      <c r="D22" s="111">
        <v>12181</v>
      </c>
      <c r="E22" s="110">
        <v>518560</v>
      </c>
      <c r="F22" s="112">
        <v>12520</v>
      </c>
      <c r="G22" s="110">
        <v>566781</v>
      </c>
      <c r="H22" s="246">
        <v>12836</v>
      </c>
      <c r="I22" s="110"/>
      <c r="J22" s="246"/>
      <c r="K22" s="392">
        <f>$G22-'Año 2018'!$I22</f>
        <v>143001</v>
      </c>
      <c r="L22" s="393">
        <f>$H22-'Año 2018'!$J22</f>
        <v>1006</v>
      </c>
      <c r="M22" s="346"/>
      <c r="N22" s="347"/>
    </row>
    <row r="23" spans="1:14" x14ac:dyDescent="0.2">
      <c r="A23" s="125">
        <v>19</v>
      </c>
      <c r="B23" s="350" t="s">
        <v>19</v>
      </c>
      <c r="C23" s="200">
        <v>3997298</v>
      </c>
      <c r="D23" s="111">
        <v>188574</v>
      </c>
      <c r="E23" s="203">
        <v>4078092</v>
      </c>
      <c r="F23" s="112">
        <v>196762</v>
      </c>
      <c r="G23" s="110">
        <v>4167664</v>
      </c>
      <c r="H23" s="246">
        <v>207120</v>
      </c>
      <c r="I23" s="203"/>
      <c r="J23" s="246"/>
      <c r="K23" s="392">
        <f>$G23-'Año 2018'!$I23</f>
        <v>193003</v>
      </c>
      <c r="L23" s="393">
        <f>$H23-'Año 2018'!$J23</f>
        <v>21188</v>
      </c>
      <c r="M23" s="346"/>
      <c r="N23" s="347"/>
    </row>
    <row r="24" spans="1:14" x14ac:dyDescent="0.2">
      <c r="A24" s="125">
        <v>20</v>
      </c>
      <c r="B24" s="350" t="s">
        <v>20</v>
      </c>
      <c r="C24" s="200">
        <v>369646</v>
      </c>
      <c r="D24" s="111">
        <v>1660</v>
      </c>
      <c r="E24" s="203">
        <v>381972</v>
      </c>
      <c r="F24" s="112">
        <v>1722</v>
      </c>
      <c r="G24" s="110">
        <v>397115</v>
      </c>
      <c r="H24" s="246">
        <v>1783</v>
      </c>
      <c r="I24" s="203"/>
      <c r="J24" s="246"/>
      <c r="K24" s="392">
        <f>$G24-'Año 2018'!$I24</f>
        <v>33060</v>
      </c>
      <c r="L24" s="393">
        <f>$H24-'Año 2018'!$J24</f>
        <v>149</v>
      </c>
      <c r="M24" s="346"/>
      <c r="N24" s="347"/>
    </row>
    <row r="25" spans="1:14" x14ac:dyDescent="0.2">
      <c r="A25" s="125">
        <v>21</v>
      </c>
      <c r="B25" s="350" t="s">
        <v>21</v>
      </c>
      <c r="C25" s="200">
        <v>3190532</v>
      </c>
      <c r="D25" s="111">
        <v>277777</v>
      </c>
      <c r="E25" s="203">
        <v>3239708</v>
      </c>
      <c r="F25" s="112">
        <v>283172</v>
      </c>
      <c r="G25" s="110">
        <v>3292630</v>
      </c>
      <c r="H25" s="246">
        <v>289203</v>
      </c>
      <c r="I25" s="203"/>
      <c r="J25" s="246"/>
      <c r="K25" s="392">
        <f>$G25-'Año 2018'!$I25</f>
        <v>140951</v>
      </c>
      <c r="L25" s="393">
        <f>$H25-'Año 2018'!$J25</f>
        <v>16072</v>
      </c>
      <c r="M25" s="346"/>
      <c r="N25" s="347"/>
    </row>
    <row r="26" spans="1:14" x14ac:dyDescent="0.2">
      <c r="A26" s="125">
        <v>22</v>
      </c>
      <c r="B26" s="350" t="s">
        <v>22</v>
      </c>
      <c r="C26" s="200">
        <v>21486</v>
      </c>
      <c r="D26" s="111">
        <v>3324</v>
      </c>
      <c r="E26" s="203">
        <v>22296</v>
      </c>
      <c r="F26" s="112">
        <v>3416</v>
      </c>
      <c r="G26" s="110">
        <v>23115</v>
      </c>
      <c r="H26" s="246">
        <v>3509</v>
      </c>
      <c r="I26" s="203"/>
      <c r="J26" s="246"/>
      <c r="K26" s="392">
        <f>$G26-'Año 2018'!$I26</f>
        <v>2440</v>
      </c>
      <c r="L26" s="393">
        <f>$H26-'Año 2018'!$J26</f>
        <v>272</v>
      </c>
      <c r="M26" s="346"/>
      <c r="N26" s="347"/>
    </row>
    <row r="27" spans="1:14" x14ac:dyDescent="0.2">
      <c r="A27" s="125">
        <v>23</v>
      </c>
      <c r="B27" s="350" t="s">
        <v>23</v>
      </c>
      <c r="C27" s="200">
        <v>1355205</v>
      </c>
      <c r="D27" s="111">
        <v>186686</v>
      </c>
      <c r="E27" s="203">
        <v>1392624</v>
      </c>
      <c r="F27" s="112">
        <v>190497</v>
      </c>
      <c r="G27" s="110">
        <v>1423937</v>
      </c>
      <c r="H27" s="246">
        <v>194354</v>
      </c>
      <c r="I27" s="203"/>
      <c r="J27" s="246"/>
      <c r="K27" s="392">
        <f>$G27-'Año 2018'!$I27</f>
        <v>96851</v>
      </c>
      <c r="L27" s="393">
        <f>$H27-'Año 2018'!$J27</f>
        <v>11991</v>
      </c>
      <c r="M27" s="346"/>
      <c r="N27" s="347"/>
    </row>
    <row r="28" spans="1:14" x14ac:dyDescent="0.2">
      <c r="A28" s="125">
        <v>24</v>
      </c>
      <c r="B28" s="350" t="s">
        <v>414</v>
      </c>
      <c r="C28" s="200">
        <v>239743</v>
      </c>
      <c r="D28" s="111">
        <v>8306</v>
      </c>
      <c r="E28" s="203">
        <v>243755</v>
      </c>
      <c r="F28" s="112">
        <v>8465</v>
      </c>
      <c r="G28" s="110">
        <v>247569</v>
      </c>
      <c r="H28" s="246">
        <v>8593</v>
      </c>
      <c r="I28" s="203"/>
      <c r="J28" s="246"/>
      <c r="K28" s="392">
        <f>$G28-'Año 2018'!$I28</f>
        <v>11750</v>
      </c>
      <c r="L28" s="393">
        <f>$H28-'Año 2018'!$J28</f>
        <v>461</v>
      </c>
      <c r="M28" s="346"/>
      <c r="N28" s="347"/>
    </row>
    <row r="29" spans="1:14" x14ac:dyDescent="0.2">
      <c r="A29" s="125">
        <v>25</v>
      </c>
      <c r="B29" s="350" t="s">
        <v>25</v>
      </c>
      <c r="C29" s="200">
        <v>72561</v>
      </c>
      <c r="D29" s="111">
        <v>7551</v>
      </c>
      <c r="E29" s="203">
        <v>74238</v>
      </c>
      <c r="F29" s="112">
        <v>7735</v>
      </c>
      <c r="G29" s="110">
        <v>75774</v>
      </c>
      <c r="H29" s="246">
        <v>7896</v>
      </c>
      <c r="I29" s="203"/>
      <c r="J29" s="246"/>
      <c r="K29" s="392">
        <f>$G29-'Año 2018'!$I29</f>
        <v>4948</v>
      </c>
      <c r="L29" s="393">
        <f>$H29-'Año 2018'!$J29</f>
        <v>506</v>
      </c>
      <c r="M29" s="346"/>
      <c r="N29" s="347"/>
    </row>
    <row r="30" spans="1:14" ht="25.5" x14ac:dyDescent="0.2">
      <c r="A30" s="125">
        <v>26</v>
      </c>
      <c r="B30" s="350" t="s">
        <v>170</v>
      </c>
      <c r="C30" s="209">
        <v>270298</v>
      </c>
      <c r="D30" s="111">
        <v>23468</v>
      </c>
      <c r="E30" s="203">
        <v>276317</v>
      </c>
      <c r="F30" s="112">
        <v>24176</v>
      </c>
      <c r="G30" s="110">
        <v>282636</v>
      </c>
      <c r="H30" s="246">
        <v>24859</v>
      </c>
      <c r="I30" s="110"/>
      <c r="J30" s="246"/>
      <c r="K30" s="392">
        <f>$G30-'Año 2018'!$I30</f>
        <v>18239</v>
      </c>
      <c r="L30" s="393">
        <f>$H30-'Año 2018'!$J30</f>
        <v>1937</v>
      </c>
      <c r="M30" s="346"/>
      <c r="N30" s="347"/>
    </row>
    <row r="31" spans="1:14" x14ac:dyDescent="0.2">
      <c r="A31" s="125">
        <v>27</v>
      </c>
      <c r="B31" s="350" t="s">
        <v>27</v>
      </c>
      <c r="C31" s="200">
        <v>178624</v>
      </c>
      <c r="D31" s="111">
        <v>1904</v>
      </c>
      <c r="E31" s="110">
        <v>182589</v>
      </c>
      <c r="F31" s="112">
        <v>1955</v>
      </c>
      <c r="G31" s="110">
        <v>186489</v>
      </c>
      <c r="H31" s="246">
        <v>2010</v>
      </c>
      <c r="I31" s="203"/>
      <c r="J31" s="246"/>
      <c r="K31" s="392">
        <f>$G31-'Año 2018'!$I31</f>
        <v>12029</v>
      </c>
      <c r="L31" s="393">
        <f>$H31-'Año 2018'!$J31</f>
        <v>145</v>
      </c>
      <c r="M31" s="346"/>
      <c r="N31" s="347"/>
    </row>
    <row r="32" spans="1:14" x14ac:dyDescent="0.2">
      <c r="A32" s="125">
        <v>28</v>
      </c>
      <c r="B32" s="350" t="s">
        <v>28</v>
      </c>
      <c r="C32" s="200">
        <v>51280</v>
      </c>
      <c r="D32" s="111">
        <v>7191</v>
      </c>
      <c r="E32" s="203">
        <v>52476</v>
      </c>
      <c r="F32" s="112">
        <v>7384</v>
      </c>
      <c r="G32" s="110">
        <v>53878</v>
      </c>
      <c r="H32" s="246">
        <v>7587</v>
      </c>
      <c r="I32" s="203"/>
      <c r="J32" s="246"/>
      <c r="K32" s="392">
        <f>$G32-'Año 2018'!$I32</f>
        <v>3868</v>
      </c>
      <c r="L32" s="393">
        <f>$H32-'Año 2018'!$J32</f>
        <v>567</v>
      </c>
      <c r="M32" s="346"/>
      <c r="N32" s="347"/>
    </row>
    <row r="33" spans="1:14" x14ac:dyDescent="0.2">
      <c r="A33" s="125">
        <v>29</v>
      </c>
      <c r="B33" s="350" t="s">
        <v>29</v>
      </c>
      <c r="C33" s="200">
        <v>1984555</v>
      </c>
      <c r="D33" s="111">
        <v>30064</v>
      </c>
      <c r="E33" s="203">
        <v>2044362</v>
      </c>
      <c r="F33" s="112">
        <v>31755</v>
      </c>
      <c r="G33" s="110">
        <v>2102740</v>
      </c>
      <c r="H33" s="246">
        <v>33428</v>
      </c>
      <c r="I33" s="203"/>
      <c r="J33" s="246"/>
      <c r="K33" s="392">
        <f>$G33-'Año 2018'!$I33</f>
        <v>180115</v>
      </c>
      <c r="L33" s="393">
        <f>$H33-'Año 2018'!$J33</f>
        <v>4806</v>
      </c>
      <c r="M33" s="346"/>
      <c r="N33" s="347"/>
    </row>
    <row r="34" spans="1:14" x14ac:dyDescent="0.2">
      <c r="A34" s="125">
        <v>30</v>
      </c>
      <c r="B34" s="350" t="s">
        <v>30</v>
      </c>
      <c r="C34" s="200">
        <v>115325</v>
      </c>
      <c r="D34" s="111">
        <v>6766</v>
      </c>
      <c r="E34" s="203">
        <v>117521</v>
      </c>
      <c r="F34" s="112">
        <v>6925</v>
      </c>
      <c r="G34" s="110">
        <v>119692</v>
      </c>
      <c r="H34" s="246">
        <v>7065</v>
      </c>
      <c r="I34" s="203"/>
      <c r="J34" s="246"/>
      <c r="K34" s="392">
        <f>$G34-'Año 2018'!$I34</f>
        <v>6665</v>
      </c>
      <c r="L34" s="393">
        <f>$H34-'Año 2018'!$J34</f>
        <v>473</v>
      </c>
      <c r="M34" s="346"/>
      <c r="N34" s="347"/>
    </row>
    <row r="35" spans="1:14" x14ac:dyDescent="0.2">
      <c r="A35" s="125">
        <v>31</v>
      </c>
      <c r="B35" s="350" t="s">
        <v>31</v>
      </c>
      <c r="C35" s="200">
        <v>343638</v>
      </c>
      <c r="D35" s="111">
        <v>7258</v>
      </c>
      <c r="E35" s="203">
        <v>349487</v>
      </c>
      <c r="F35" s="112">
        <v>7429</v>
      </c>
      <c r="G35" s="110">
        <v>355760</v>
      </c>
      <c r="H35" s="246">
        <v>7573</v>
      </c>
      <c r="I35" s="203"/>
      <c r="J35" s="246"/>
      <c r="K35" s="392">
        <f>$G35-'Año 2018'!$I35</f>
        <v>18653</v>
      </c>
      <c r="L35" s="393">
        <f>$H35-'Año 2018'!$J35</f>
        <v>491</v>
      </c>
      <c r="M35" s="346"/>
      <c r="N35" s="347"/>
    </row>
    <row r="36" spans="1:14" x14ac:dyDescent="0.2">
      <c r="A36" s="125">
        <v>32</v>
      </c>
      <c r="B36" s="350" t="s">
        <v>32</v>
      </c>
      <c r="C36" s="200">
        <v>28360</v>
      </c>
      <c r="D36" s="111">
        <v>2394</v>
      </c>
      <c r="E36" s="203">
        <v>29064</v>
      </c>
      <c r="F36" s="112">
        <v>2434</v>
      </c>
      <c r="G36" s="110">
        <v>29711</v>
      </c>
      <c r="H36" s="246">
        <v>2489</v>
      </c>
      <c r="I36" s="203"/>
      <c r="J36" s="246"/>
      <c r="K36" s="392">
        <f>$G36-'Año 2018'!$I36</f>
        <v>2041</v>
      </c>
      <c r="L36" s="393">
        <f>$H36-'Año 2018'!$J36</f>
        <v>146</v>
      </c>
      <c r="M36" s="346"/>
      <c r="N36" s="347"/>
    </row>
    <row r="37" spans="1:14" x14ac:dyDescent="0.2">
      <c r="A37" s="125">
        <v>33</v>
      </c>
      <c r="B37" s="350" t="s">
        <v>33</v>
      </c>
      <c r="C37" s="200">
        <v>7275</v>
      </c>
      <c r="D37" s="111">
        <v>454</v>
      </c>
      <c r="E37" s="203">
        <v>7477</v>
      </c>
      <c r="F37" s="112">
        <v>464</v>
      </c>
      <c r="G37" s="110">
        <v>7687</v>
      </c>
      <c r="H37" s="246">
        <v>475</v>
      </c>
      <c r="I37" s="203"/>
      <c r="J37" s="246"/>
      <c r="K37" s="392">
        <f>$G37-'Año 2018'!$I37</f>
        <v>621</v>
      </c>
      <c r="L37" s="393">
        <f>$H37-'Año 2018'!$J37</f>
        <v>26</v>
      </c>
      <c r="M37" s="346"/>
      <c r="N37" s="347"/>
    </row>
    <row r="38" spans="1:14" ht="15.75" customHeight="1" x14ac:dyDescent="0.2">
      <c r="A38" s="125">
        <v>34</v>
      </c>
      <c r="B38" s="350" t="s">
        <v>34</v>
      </c>
      <c r="C38" s="200">
        <v>1190324</v>
      </c>
      <c r="D38" s="111">
        <v>274191</v>
      </c>
      <c r="E38" s="203">
        <v>1204408</v>
      </c>
      <c r="F38" s="112">
        <v>280240</v>
      </c>
      <c r="G38" s="110">
        <v>1217705</v>
      </c>
      <c r="H38" s="246">
        <v>285672</v>
      </c>
      <c r="I38" s="203"/>
      <c r="J38" s="246"/>
      <c r="K38" s="392">
        <f>$G38-'Año 2018'!$I38</f>
        <v>40443</v>
      </c>
      <c r="L38" s="393">
        <f>$H38-'Año 2018'!$J38</f>
        <v>16117</v>
      </c>
      <c r="M38" s="346"/>
      <c r="N38" s="347"/>
    </row>
    <row r="39" spans="1:14" ht="25.5" customHeight="1" x14ac:dyDescent="0.2">
      <c r="A39" s="125">
        <v>35</v>
      </c>
      <c r="B39" s="350" t="s">
        <v>35</v>
      </c>
      <c r="C39" s="209">
        <v>104881</v>
      </c>
      <c r="D39" s="111">
        <v>13344</v>
      </c>
      <c r="E39" s="203">
        <v>109366</v>
      </c>
      <c r="F39" s="112">
        <v>14162</v>
      </c>
      <c r="G39" s="110">
        <v>113798</v>
      </c>
      <c r="H39" s="246">
        <v>14949</v>
      </c>
      <c r="I39" s="110"/>
      <c r="J39" s="246"/>
      <c r="K39" s="392">
        <f>$G39-'Año 2018'!$I39</f>
        <v>12745</v>
      </c>
      <c r="L39" s="393">
        <f>$H39-'Año 2018'!$J39</f>
        <v>2178</v>
      </c>
      <c r="M39" s="346"/>
      <c r="N39" s="347"/>
    </row>
    <row r="40" spans="1:14" x14ac:dyDescent="0.2">
      <c r="A40" s="125">
        <v>36</v>
      </c>
      <c r="B40" s="350" t="s">
        <v>36</v>
      </c>
      <c r="C40" s="200">
        <v>648603</v>
      </c>
      <c r="D40" s="111">
        <v>2933</v>
      </c>
      <c r="E40" s="110">
        <v>665383</v>
      </c>
      <c r="F40" s="112">
        <v>3042</v>
      </c>
      <c r="G40" s="110">
        <v>681647</v>
      </c>
      <c r="H40" s="246">
        <v>3152</v>
      </c>
      <c r="I40" s="203"/>
      <c r="J40" s="246"/>
      <c r="K40" s="392">
        <f>$G40-'Año 2018'!$I40</f>
        <v>50295</v>
      </c>
      <c r="L40" s="393">
        <f>$H40-'Año 2018'!$J40</f>
        <v>314</v>
      </c>
      <c r="M40" s="346"/>
      <c r="N40" s="347"/>
    </row>
    <row r="41" spans="1:14" ht="12.75" customHeight="1" x14ac:dyDescent="0.2">
      <c r="A41" s="125">
        <v>37</v>
      </c>
      <c r="B41" s="350" t="s">
        <v>37</v>
      </c>
      <c r="C41" s="209">
        <v>295491</v>
      </c>
      <c r="D41" s="111">
        <v>12188</v>
      </c>
      <c r="E41" s="203">
        <v>303613</v>
      </c>
      <c r="F41" s="112">
        <v>12610</v>
      </c>
      <c r="G41" s="110">
        <v>312289</v>
      </c>
      <c r="H41" s="246">
        <v>13032</v>
      </c>
      <c r="I41" s="110"/>
      <c r="J41" s="246"/>
      <c r="K41" s="392">
        <f>$G41-'Año 2018'!$I41</f>
        <v>24620</v>
      </c>
      <c r="L41" s="393">
        <f>$H41-'Año 2018'!$J41</f>
        <v>1203</v>
      </c>
      <c r="M41" s="346"/>
      <c r="N41" s="347"/>
    </row>
    <row r="42" spans="1:14" s="150" customFormat="1" ht="25.5" x14ac:dyDescent="0.2">
      <c r="A42" s="125">
        <v>38</v>
      </c>
      <c r="B42" s="350" t="s">
        <v>38</v>
      </c>
      <c r="C42" s="209">
        <v>266893</v>
      </c>
      <c r="D42" s="111">
        <v>11473</v>
      </c>
      <c r="E42" s="110">
        <v>271866</v>
      </c>
      <c r="F42" s="112">
        <v>11794</v>
      </c>
      <c r="G42" s="110">
        <v>277277</v>
      </c>
      <c r="H42" s="246">
        <v>12167</v>
      </c>
      <c r="I42" s="110"/>
      <c r="J42" s="246"/>
      <c r="K42" s="392">
        <f>$G42-'Año 2018'!$I42</f>
        <v>15038</v>
      </c>
      <c r="L42" s="393">
        <f>$H42-'Año 2018'!$J42</f>
        <v>945</v>
      </c>
      <c r="M42" s="346"/>
      <c r="N42" s="347"/>
    </row>
    <row r="43" spans="1:14" x14ac:dyDescent="0.2">
      <c r="A43" s="125">
        <v>39</v>
      </c>
      <c r="B43" s="350" t="s">
        <v>39</v>
      </c>
      <c r="C43" s="200">
        <v>355600</v>
      </c>
      <c r="D43" s="111">
        <v>73587</v>
      </c>
      <c r="E43" s="110">
        <v>364333</v>
      </c>
      <c r="F43" s="112">
        <v>76552</v>
      </c>
      <c r="G43" s="110">
        <v>374071</v>
      </c>
      <c r="H43" s="246">
        <v>79513</v>
      </c>
      <c r="I43" s="203"/>
      <c r="J43" s="246"/>
      <c r="K43" s="392">
        <f>$G43-'Año 2018'!$I43</f>
        <v>24003</v>
      </c>
      <c r="L43" s="393">
        <f>$H43-'Año 2018'!$J43</f>
        <v>7563</v>
      </c>
      <c r="M43" s="346"/>
      <c r="N43" s="347"/>
    </row>
    <row r="44" spans="1:14" x14ac:dyDescent="0.2">
      <c r="A44" s="125">
        <v>40</v>
      </c>
      <c r="B44" s="350" t="s">
        <v>40</v>
      </c>
      <c r="C44" s="200">
        <v>30562</v>
      </c>
      <c r="D44" s="111">
        <v>3708</v>
      </c>
      <c r="E44" s="203">
        <v>31130</v>
      </c>
      <c r="F44" s="112">
        <v>3773</v>
      </c>
      <c r="G44" s="110">
        <v>31711</v>
      </c>
      <c r="H44" s="246">
        <v>3851</v>
      </c>
      <c r="I44" s="203"/>
      <c r="J44" s="246"/>
      <c r="K44" s="392">
        <f>$G44-'Año 2018'!$I44</f>
        <v>1777</v>
      </c>
      <c r="L44" s="393">
        <f>$H44-'Año 2018'!$J44</f>
        <v>211</v>
      </c>
      <c r="M44" s="346"/>
      <c r="N44" s="347"/>
    </row>
    <row r="45" spans="1:14" ht="25.5" x14ac:dyDescent="0.2">
      <c r="A45" s="125">
        <v>41</v>
      </c>
      <c r="B45" s="350" t="s">
        <v>41</v>
      </c>
      <c r="C45" s="209">
        <v>699489</v>
      </c>
      <c r="D45" s="111">
        <v>26478</v>
      </c>
      <c r="E45" s="203">
        <v>718759</v>
      </c>
      <c r="F45" s="112">
        <v>27373</v>
      </c>
      <c r="G45" s="110">
        <v>736823</v>
      </c>
      <c r="H45" s="246">
        <v>28279</v>
      </c>
      <c r="I45" s="110"/>
      <c r="J45" s="246"/>
      <c r="K45" s="392">
        <f>$G45-'Año 2018'!$I45</f>
        <v>57400</v>
      </c>
      <c r="L45" s="393">
        <f>$H45-'Año 2018'!$J45</f>
        <v>2659</v>
      </c>
      <c r="M45" s="346"/>
      <c r="N45" s="347"/>
    </row>
    <row r="46" spans="1:14" ht="25.5" x14ac:dyDescent="0.2">
      <c r="A46" s="125">
        <v>42</v>
      </c>
      <c r="B46" s="350" t="s">
        <v>42</v>
      </c>
      <c r="C46" s="209">
        <v>9244</v>
      </c>
      <c r="D46" s="111">
        <v>980</v>
      </c>
      <c r="E46" s="110">
        <v>9578</v>
      </c>
      <c r="F46" s="112">
        <v>995</v>
      </c>
      <c r="G46" s="110">
        <v>9896</v>
      </c>
      <c r="H46" s="246">
        <v>1015</v>
      </c>
      <c r="I46" s="110"/>
      <c r="J46" s="246"/>
      <c r="K46" s="392">
        <f>$G46-'Año 2018'!$I46</f>
        <v>985</v>
      </c>
      <c r="L46" s="393">
        <f>$H46-'Año 2018'!$J46</f>
        <v>53</v>
      </c>
      <c r="M46" s="346"/>
      <c r="N46" s="347"/>
    </row>
    <row r="47" spans="1:14" ht="25.5" x14ac:dyDescent="0.2">
      <c r="A47" s="125">
        <v>43</v>
      </c>
      <c r="B47" s="350" t="s">
        <v>169</v>
      </c>
      <c r="C47" s="209">
        <v>15475</v>
      </c>
      <c r="D47" s="111">
        <v>3007</v>
      </c>
      <c r="E47" s="110">
        <v>15966</v>
      </c>
      <c r="F47" s="112">
        <v>3118</v>
      </c>
      <c r="G47" s="110">
        <v>16450</v>
      </c>
      <c r="H47" s="246">
        <v>3234</v>
      </c>
      <c r="I47" s="110"/>
      <c r="J47" s="246"/>
      <c r="K47" s="392">
        <f>$G47-'Año 2018'!$I47</f>
        <v>1402</v>
      </c>
      <c r="L47" s="393">
        <f>$H47-'Año 2018'!$J47</f>
        <v>334</v>
      </c>
      <c r="M47" s="346"/>
      <c r="N47" s="347"/>
    </row>
    <row r="48" spans="1:14" x14ac:dyDescent="0.2">
      <c r="A48" s="125">
        <v>44</v>
      </c>
      <c r="B48" s="350" t="s">
        <v>172</v>
      </c>
      <c r="C48" s="200">
        <v>32560</v>
      </c>
      <c r="D48" s="111">
        <v>15515</v>
      </c>
      <c r="E48" s="110">
        <v>33296</v>
      </c>
      <c r="F48" s="112">
        <v>15881</v>
      </c>
      <c r="G48" s="110">
        <v>33989</v>
      </c>
      <c r="H48" s="246">
        <v>16190</v>
      </c>
      <c r="I48" s="203"/>
      <c r="J48" s="246"/>
      <c r="K48" s="392">
        <f>$G48-'Año 2018'!$I48</f>
        <v>2068</v>
      </c>
      <c r="L48" s="393">
        <f>$H48-'Año 2018'!$J48</f>
        <v>964</v>
      </c>
      <c r="M48" s="346"/>
      <c r="N48" s="347"/>
    </row>
    <row r="49" spans="1:14" x14ac:dyDescent="0.2">
      <c r="A49" s="125">
        <v>45</v>
      </c>
      <c r="B49" s="350" t="s">
        <v>43</v>
      </c>
      <c r="C49" s="200">
        <v>11643</v>
      </c>
      <c r="D49" s="111">
        <v>1699</v>
      </c>
      <c r="E49" s="203">
        <v>11950</v>
      </c>
      <c r="F49" s="112">
        <v>1756</v>
      </c>
      <c r="G49" s="110">
        <v>12261</v>
      </c>
      <c r="H49" s="246">
        <v>1829</v>
      </c>
      <c r="I49" s="203"/>
      <c r="J49" s="246"/>
      <c r="K49" s="392">
        <f>$G49-'Año 2018'!$I49</f>
        <v>969</v>
      </c>
      <c r="L49" s="393">
        <f>$H49-'Año 2018'!$J49</f>
        <v>183</v>
      </c>
      <c r="M49" s="346"/>
      <c r="N49" s="347"/>
    </row>
    <row r="50" spans="1:14" x14ac:dyDescent="0.2">
      <c r="A50" s="125">
        <v>46</v>
      </c>
      <c r="B50" s="350" t="s">
        <v>44</v>
      </c>
      <c r="C50" s="200">
        <v>4530203</v>
      </c>
      <c r="D50" s="111">
        <v>74110</v>
      </c>
      <c r="E50" s="203">
        <v>4604268</v>
      </c>
      <c r="F50" s="112">
        <v>74578</v>
      </c>
      <c r="G50" s="110">
        <v>4672764</v>
      </c>
      <c r="H50" s="246">
        <v>75028</v>
      </c>
      <c r="I50" s="203"/>
      <c r="J50" s="246"/>
      <c r="K50" s="392">
        <f>$G50-'Año 2018'!$I50</f>
        <v>213120</v>
      </c>
      <c r="L50" s="393">
        <f>$H50-'Año 2018'!$J50</f>
        <v>1387</v>
      </c>
      <c r="M50" s="346"/>
      <c r="N50" s="347"/>
    </row>
    <row r="51" spans="1:14" x14ac:dyDescent="0.2">
      <c r="A51" s="125">
        <v>47</v>
      </c>
      <c r="B51" s="350" t="s">
        <v>45</v>
      </c>
      <c r="C51" s="200">
        <v>418243</v>
      </c>
      <c r="D51" s="111">
        <v>21002</v>
      </c>
      <c r="E51" s="203">
        <v>430711</v>
      </c>
      <c r="F51" s="112">
        <v>21896</v>
      </c>
      <c r="G51" s="110">
        <v>442800</v>
      </c>
      <c r="H51" s="246">
        <v>22848</v>
      </c>
      <c r="I51" s="203"/>
      <c r="J51" s="246"/>
      <c r="K51" s="392">
        <f>$G51-'Año 2018'!$I51</f>
        <v>34871</v>
      </c>
      <c r="L51" s="393">
        <f>$H51-'Año 2018'!$J51</f>
        <v>2716</v>
      </c>
      <c r="M51" s="346"/>
      <c r="N51" s="347"/>
    </row>
    <row r="52" spans="1:14" x14ac:dyDescent="0.2">
      <c r="A52" s="125">
        <v>48</v>
      </c>
      <c r="B52" s="350" t="s">
        <v>46</v>
      </c>
      <c r="C52" s="200">
        <v>18349</v>
      </c>
      <c r="D52" s="111">
        <v>1272</v>
      </c>
      <c r="E52" s="203">
        <v>18748</v>
      </c>
      <c r="F52" s="112">
        <v>1300</v>
      </c>
      <c r="G52" s="110">
        <v>19269</v>
      </c>
      <c r="H52" s="246">
        <v>1333</v>
      </c>
      <c r="I52" s="203"/>
      <c r="J52" s="246"/>
      <c r="K52" s="392">
        <f>$G52-'Año 2018'!$I52</f>
        <v>1423</v>
      </c>
      <c r="L52" s="393">
        <f>$H52-'Año 2018'!$J52</f>
        <v>97</v>
      </c>
      <c r="M52" s="346"/>
      <c r="N52" s="347"/>
    </row>
    <row r="53" spans="1:14" ht="16.5" customHeight="1" x14ac:dyDescent="0.2">
      <c r="A53" s="125">
        <v>49</v>
      </c>
      <c r="B53" s="350" t="s">
        <v>47</v>
      </c>
      <c r="C53" s="209">
        <v>163626</v>
      </c>
      <c r="D53" s="111">
        <v>2517</v>
      </c>
      <c r="E53" s="203">
        <v>167777</v>
      </c>
      <c r="F53" s="112">
        <v>2550</v>
      </c>
      <c r="G53" s="110">
        <v>172392</v>
      </c>
      <c r="H53" s="246">
        <v>2624</v>
      </c>
      <c r="I53" s="110"/>
      <c r="J53" s="246"/>
      <c r="K53" s="392">
        <f>$G53-'Año 2018'!$I53</f>
        <v>13833</v>
      </c>
      <c r="L53" s="393">
        <f>$H53-'Año 2018'!$J53</f>
        <v>181</v>
      </c>
      <c r="M53" s="346"/>
      <c r="N53" s="347"/>
    </row>
    <row r="54" spans="1:14" x14ac:dyDescent="0.2">
      <c r="A54" s="125">
        <v>50</v>
      </c>
      <c r="B54" s="350" t="s">
        <v>48</v>
      </c>
      <c r="C54" s="200">
        <v>196972</v>
      </c>
      <c r="D54" s="111">
        <v>1162</v>
      </c>
      <c r="E54" s="110">
        <v>200719</v>
      </c>
      <c r="F54" s="112">
        <v>1198</v>
      </c>
      <c r="G54" s="110">
        <v>204089</v>
      </c>
      <c r="H54" s="246">
        <v>1226</v>
      </c>
      <c r="I54" s="203"/>
      <c r="J54" s="246"/>
      <c r="K54" s="392">
        <f>$G54-'Año 2018'!$I54</f>
        <v>10555</v>
      </c>
      <c r="L54" s="393">
        <f>$H54-'Año 2018'!$J54</f>
        <v>98</v>
      </c>
      <c r="M54" s="346"/>
      <c r="N54" s="347"/>
    </row>
    <row r="55" spans="1:14" x14ac:dyDescent="0.2">
      <c r="A55" s="125">
        <v>51</v>
      </c>
      <c r="B55" s="350" t="s">
        <v>171</v>
      </c>
      <c r="C55" s="200">
        <v>678</v>
      </c>
      <c r="D55" s="111">
        <v>152</v>
      </c>
      <c r="E55" s="203">
        <v>691</v>
      </c>
      <c r="F55" s="112">
        <v>152</v>
      </c>
      <c r="G55" s="110">
        <v>708</v>
      </c>
      <c r="H55" s="246">
        <v>152</v>
      </c>
      <c r="I55" s="203"/>
      <c r="J55" s="246"/>
      <c r="K55" s="392">
        <f>$G55-'Año 2018'!$I55</f>
        <v>41</v>
      </c>
      <c r="L55" s="393">
        <f>$H55-'Año 2018'!$J55</f>
        <v>1</v>
      </c>
      <c r="M55" s="346"/>
      <c r="N55" s="347"/>
    </row>
    <row r="56" spans="1:14" x14ac:dyDescent="0.2">
      <c r="A56" s="125">
        <v>52</v>
      </c>
      <c r="B56" s="350" t="s">
        <v>49</v>
      </c>
      <c r="C56" s="200">
        <v>61422</v>
      </c>
      <c r="D56" s="111">
        <v>12909</v>
      </c>
      <c r="E56" s="203">
        <v>62624</v>
      </c>
      <c r="F56" s="112">
        <v>13209</v>
      </c>
      <c r="G56" s="110">
        <v>63768</v>
      </c>
      <c r="H56" s="246">
        <v>13494</v>
      </c>
      <c r="I56" s="203"/>
      <c r="J56" s="246"/>
      <c r="K56" s="392">
        <f>$G56-'Año 2018'!$I56</f>
        <v>3527</v>
      </c>
      <c r="L56" s="393">
        <f>$H56-'Año 2018'!$J56</f>
        <v>865</v>
      </c>
      <c r="M56" s="346"/>
      <c r="N56" s="347"/>
    </row>
    <row r="57" spans="1:14" ht="25.5" x14ac:dyDescent="0.2">
      <c r="A57" s="125">
        <v>53</v>
      </c>
      <c r="B57" s="350" t="s">
        <v>50</v>
      </c>
      <c r="C57" s="209">
        <v>22376</v>
      </c>
      <c r="D57" s="111">
        <v>1250</v>
      </c>
      <c r="E57" s="203">
        <v>22667</v>
      </c>
      <c r="F57" s="112">
        <v>1291</v>
      </c>
      <c r="G57" s="110">
        <v>22967</v>
      </c>
      <c r="H57" s="246">
        <v>1324</v>
      </c>
      <c r="I57" s="110"/>
      <c r="J57" s="246"/>
      <c r="K57" s="392">
        <f>$G57-'Año 2018'!$I57</f>
        <v>826</v>
      </c>
      <c r="L57" s="393">
        <f>$H57-'Año 2018'!$J57</f>
        <v>95</v>
      </c>
      <c r="M57" s="346"/>
      <c r="N57" s="347"/>
    </row>
    <row r="58" spans="1:14" x14ac:dyDescent="0.2">
      <c r="A58" s="125">
        <v>54</v>
      </c>
      <c r="B58" s="350" t="s">
        <v>51</v>
      </c>
      <c r="C58" s="200">
        <v>715471</v>
      </c>
      <c r="D58" s="111">
        <v>1783</v>
      </c>
      <c r="E58" s="110">
        <v>731362</v>
      </c>
      <c r="F58" s="112">
        <v>1801</v>
      </c>
      <c r="G58" s="110">
        <v>745742</v>
      </c>
      <c r="H58" s="246">
        <v>1814</v>
      </c>
      <c r="I58" s="203"/>
      <c r="J58" s="246"/>
      <c r="K58" s="392">
        <f>$G58-'Año 2018'!$I58</f>
        <v>46097</v>
      </c>
      <c r="L58" s="393">
        <f>$H58-'Año 2018'!$J58</f>
        <v>51</v>
      </c>
      <c r="M58" s="346"/>
      <c r="N58" s="347"/>
    </row>
    <row r="59" spans="1:14" x14ac:dyDescent="0.2">
      <c r="A59" s="125">
        <v>55</v>
      </c>
      <c r="B59" s="350" t="s">
        <v>52</v>
      </c>
      <c r="C59" s="200">
        <v>10058</v>
      </c>
      <c r="D59" s="111">
        <v>712</v>
      </c>
      <c r="E59" s="203">
        <v>10296</v>
      </c>
      <c r="F59" s="112">
        <v>729</v>
      </c>
      <c r="G59" s="110">
        <v>10562</v>
      </c>
      <c r="H59" s="246">
        <v>746</v>
      </c>
      <c r="I59" s="203"/>
      <c r="J59" s="246"/>
      <c r="K59" s="392">
        <f>$G59-'Año 2018'!$I59</f>
        <v>756</v>
      </c>
      <c r="L59" s="393">
        <f>$H59-'Año 2018'!$J59</f>
        <v>53</v>
      </c>
      <c r="M59" s="346"/>
      <c r="N59" s="347"/>
    </row>
    <row r="60" spans="1:14" ht="29.25" customHeight="1" x14ac:dyDescent="0.2">
      <c r="A60" s="125">
        <v>56</v>
      </c>
      <c r="B60" s="350" t="s">
        <v>53</v>
      </c>
      <c r="C60" s="209">
        <v>315431</v>
      </c>
      <c r="D60" s="111">
        <v>17143</v>
      </c>
      <c r="E60" s="203">
        <v>325462</v>
      </c>
      <c r="F60" s="112">
        <v>17621</v>
      </c>
      <c r="G60" s="110">
        <v>335733</v>
      </c>
      <c r="H60" s="246">
        <v>18100</v>
      </c>
      <c r="I60" s="110"/>
      <c r="J60" s="246"/>
      <c r="K60" s="392">
        <f>$G60-'Año 2018'!$I60</f>
        <v>28191</v>
      </c>
      <c r="L60" s="393">
        <f>$H60-'Año 2018'!$J60</f>
        <v>1376</v>
      </c>
      <c r="M60" s="346"/>
      <c r="N60" s="347"/>
    </row>
    <row r="61" spans="1:14" ht="17.25" customHeight="1" x14ac:dyDescent="0.2">
      <c r="A61" s="125">
        <v>57</v>
      </c>
      <c r="B61" s="350" t="s">
        <v>416</v>
      </c>
      <c r="C61" s="215">
        <v>23103</v>
      </c>
      <c r="D61" s="217">
        <v>1367</v>
      </c>
      <c r="E61" s="110">
        <v>23503</v>
      </c>
      <c r="F61" s="216">
        <v>1378</v>
      </c>
      <c r="G61" s="218">
        <v>23993</v>
      </c>
      <c r="H61" s="249">
        <v>1384</v>
      </c>
      <c r="I61" s="218"/>
      <c r="J61" s="249"/>
      <c r="K61" s="392">
        <f>$G61-'Año 2018'!$I61</f>
        <v>1329</v>
      </c>
      <c r="L61" s="393">
        <f>$H61-'Año 2018'!$J61</f>
        <v>33</v>
      </c>
      <c r="M61" s="346"/>
      <c r="N61" s="347"/>
    </row>
    <row r="62" spans="1:14" ht="17.25" customHeight="1" x14ac:dyDescent="0.2">
      <c r="A62" s="125">
        <v>58</v>
      </c>
      <c r="B62" s="350" t="s">
        <v>417</v>
      </c>
      <c r="C62" s="215">
        <v>8501</v>
      </c>
      <c r="D62" s="217">
        <v>1360</v>
      </c>
      <c r="E62" s="218">
        <v>8686</v>
      </c>
      <c r="F62" s="216">
        <v>1395</v>
      </c>
      <c r="G62" s="218">
        <v>8840</v>
      </c>
      <c r="H62" s="249">
        <v>1435</v>
      </c>
      <c r="I62" s="218"/>
      <c r="J62" s="249"/>
      <c r="K62" s="392">
        <f>$G62-'Año 2018'!$I62</f>
        <v>507</v>
      </c>
      <c r="L62" s="393">
        <f>$H62-'Año 2018'!$J62</f>
        <v>113</v>
      </c>
      <c r="M62" s="346"/>
      <c r="N62" s="347"/>
    </row>
    <row r="63" spans="1:14" ht="17.25" customHeight="1" x14ac:dyDescent="0.2">
      <c r="A63" s="125">
        <v>59</v>
      </c>
      <c r="B63" s="350" t="s">
        <v>418</v>
      </c>
      <c r="C63" s="215">
        <v>20679</v>
      </c>
      <c r="D63" s="217">
        <v>1596</v>
      </c>
      <c r="E63" s="218">
        <v>21001</v>
      </c>
      <c r="F63" s="216">
        <v>1616</v>
      </c>
      <c r="G63" s="218">
        <v>21326</v>
      </c>
      <c r="H63" s="249">
        <v>1626</v>
      </c>
      <c r="I63" s="218"/>
      <c r="J63" s="249"/>
      <c r="K63" s="392">
        <f>$G63-'Año 2018'!$I63</f>
        <v>1002</v>
      </c>
      <c r="L63" s="393">
        <f>$H63-'Año 2018'!$J63</f>
        <v>44</v>
      </c>
      <c r="M63" s="346"/>
      <c r="N63" s="347"/>
    </row>
    <row r="64" spans="1:14" ht="17.25" customHeight="1" x14ac:dyDescent="0.2">
      <c r="A64" s="125">
        <v>60</v>
      </c>
      <c r="B64" s="350" t="s">
        <v>283</v>
      </c>
      <c r="C64" s="215">
        <v>53889</v>
      </c>
      <c r="D64" s="217">
        <v>7265</v>
      </c>
      <c r="E64" s="218">
        <v>55494</v>
      </c>
      <c r="F64" s="216">
        <v>7536</v>
      </c>
      <c r="G64" s="218">
        <v>57086</v>
      </c>
      <c r="H64" s="249">
        <v>7801</v>
      </c>
      <c r="I64" s="218"/>
      <c r="J64" s="249"/>
      <c r="K64" s="392">
        <f>$G64-'Año 2018'!$I64</f>
        <v>4691</v>
      </c>
      <c r="L64" s="393">
        <f>$H64-'Año 2018'!$J64</f>
        <v>801</v>
      </c>
      <c r="M64" s="346"/>
      <c r="N64" s="347"/>
    </row>
    <row r="65" spans="1:14" ht="17.25" customHeight="1" x14ac:dyDescent="0.2">
      <c r="A65" s="125">
        <v>61</v>
      </c>
      <c r="B65" s="350" t="s">
        <v>279</v>
      </c>
      <c r="C65" s="215">
        <v>234716</v>
      </c>
      <c r="D65" s="217">
        <v>48517</v>
      </c>
      <c r="E65" s="218">
        <v>242543</v>
      </c>
      <c r="F65" s="216">
        <v>50761</v>
      </c>
      <c r="G65" s="218">
        <v>250281</v>
      </c>
      <c r="H65" s="249">
        <v>52944</v>
      </c>
      <c r="I65" s="218"/>
      <c r="J65" s="249"/>
      <c r="K65" s="392">
        <f>$G65-'Año 2018'!$I65</f>
        <v>22388</v>
      </c>
      <c r="L65" s="393">
        <f>$H65-'Año 2018'!$J65</f>
        <v>6088</v>
      </c>
      <c r="M65" s="346"/>
      <c r="N65" s="347"/>
    </row>
    <row r="66" spans="1:14" ht="17.25" customHeight="1" x14ac:dyDescent="0.2">
      <c r="A66" s="125">
        <v>62</v>
      </c>
      <c r="B66" s="350" t="s">
        <v>282</v>
      </c>
      <c r="C66" s="215">
        <v>32838</v>
      </c>
      <c r="D66" s="217">
        <v>4259</v>
      </c>
      <c r="E66" s="218">
        <v>33739</v>
      </c>
      <c r="F66" s="216">
        <v>4389</v>
      </c>
      <c r="G66" s="218">
        <v>34634</v>
      </c>
      <c r="H66" s="249">
        <v>4516</v>
      </c>
      <c r="I66" s="218"/>
      <c r="J66" s="249"/>
      <c r="K66" s="392">
        <f>$G66-'Año 2018'!$I66</f>
        <v>2694</v>
      </c>
      <c r="L66" s="393">
        <f>$H66-'Año 2018'!$J66</f>
        <v>360</v>
      </c>
      <c r="M66" s="346"/>
      <c r="N66" s="347"/>
    </row>
    <row r="67" spans="1:14" ht="17.25" customHeight="1" x14ac:dyDescent="0.2">
      <c r="A67" s="125">
        <v>63</v>
      </c>
      <c r="B67" s="350" t="s">
        <v>276</v>
      </c>
      <c r="C67" s="215">
        <v>2070</v>
      </c>
      <c r="D67" s="217">
        <v>714</v>
      </c>
      <c r="E67" s="218">
        <v>2142</v>
      </c>
      <c r="F67" s="216">
        <v>730</v>
      </c>
      <c r="G67" s="218">
        <v>2238</v>
      </c>
      <c r="H67" s="249">
        <v>749</v>
      </c>
      <c r="I67" s="218"/>
      <c r="J67" s="249"/>
      <c r="K67" s="392">
        <f>$G67-'Año 2018'!$I67</f>
        <v>245</v>
      </c>
      <c r="L67" s="393">
        <f>$H67-'Año 2018'!$J67</f>
        <v>68</v>
      </c>
      <c r="M67" s="346"/>
      <c r="N67" s="347"/>
    </row>
    <row r="68" spans="1:14" ht="17.25" customHeight="1" x14ac:dyDescent="0.2">
      <c r="A68" s="125">
        <v>64</v>
      </c>
      <c r="B68" s="350" t="s">
        <v>285</v>
      </c>
      <c r="C68" s="215">
        <v>273374</v>
      </c>
      <c r="D68" s="217">
        <v>1785</v>
      </c>
      <c r="E68" s="218">
        <v>282427</v>
      </c>
      <c r="F68" s="216">
        <v>1848</v>
      </c>
      <c r="G68" s="218">
        <v>290940</v>
      </c>
      <c r="H68" s="249">
        <v>1924</v>
      </c>
      <c r="I68" s="218"/>
      <c r="J68" s="249"/>
      <c r="K68" s="392">
        <f>$G68-'Año 2018'!$I68</f>
        <v>26805</v>
      </c>
      <c r="L68" s="393">
        <f>$H68-'Año 2018'!$J68</f>
        <v>197</v>
      </c>
      <c r="M68" s="346"/>
      <c r="N68" s="347"/>
    </row>
    <row r="69" spans="1:14" ht="17.25" customHeight="1" x14ac:dyDescent="0.2">
      <c r="A69" s="125">
        <v>65</v>
      </c>
      <c r="B69" s="350" t="s">
        <v>286</v>
      </c>
      <c r="C69" s="215">
        <v>829439</v>
      </c>
      <c r="D69" s="217">
        <v>4592</v>
      </c>
      <c r="E69" s="218">
        <v>855789</v>
      </c>
      <c r="F69" s="216">
        <v>4706</v>
      </c>
      <c r="G69" s="218">
        <v>881320</v>
      </c>
      <c r="H69" s="249">
        <v>4887</v>
      </c>
      <c r="I69" s="218"/>
      <c r="J69" s="249"/>
      <c r="K69" s="392">
        <f>$G69-'Año 2018'!$I69</f>
        <v>79531</v>
      </c>
      <c r="L69" s="393">
        <f>$H69-'Año 2018'!$J69</f>
        <v>420</v>
      </c>
      <c r="M69" s="346"/>
      <c r="N69" s="347"/>
    </row>
    <row r="70" spans="1:14" ht="17.25" customHeight="1" x14ac:dyDescent="0.2">
      <c r="A70" s="125">
        <v>66</v>
      </c>
      <c r="B70" s="350" t="s">
        <v>284</v>
      </c>
      <c r="C70" s="215">
        <v>1223069</v>
      </c>
      <c r="D70" s="217">
        <v>94093</v>
      </c>
      <c r="E70" s="218">
        <v>1257205</v>
      </c>
      <c r="F70" s="216">
        <v>97008</v>
      </c>
      <c r="G70" s="218">
        <v>1289293</v>
      </c>
      <c r="H70" s="249">
        <v>99831</v>
      </c>
      <c r="I70" s="218"/>
      <c r="J70" s="249"/>
      <c r="K70" s="392">
        <f>$G70-'Año 2018'!$I70</f>
        <v>101883</v>
      </c>
      <c r="L70" s="393">
        <f>$H70-'Año 2018'!$J70</f>
        <v>8775</v>
      </c>
      <c r="M70" s="346"/>
      <c r="N70" s="347"/>
    </row>
    <row r="71" spans="1:14" ht="17.25" customHeight="1" x14ac:dyDescent="0.2">
      <c r="A71" s="125">
        <v>67</v>
      </c>
      <c r="B71" s="350" t="s">
        <v>277</v>
      </c>
      <c r="C71" s="215">
        <v>1878</v>
      </c>
      <c r="D71" s="217">
        <v>1518</v>
      </c>
      <c r="E71" s="218">
        <v>1928</v>
      </c>
      <c r="F71" s="216">
        <v>1551</v>
      </c>
      <c r="G71" s="218">
        <v>1986</v>
      </c>
      <c r="H71" s="249">
        <v>1587</v>
      </c>
      <c r="I71" s="218"/>
      <c r="J71" s="249"/>
      <c r="K71" s="392">
        <f>$G71-'Año 2018'!$I71</f>
        <v>157</v>
      </c>
      <c r="L71" s="393">
        <f>$H71-'Año 2018'!$J71</f>
        <v>108</v>
      </c>
      <c r="M71" s="346"/>
      <c r="N71" s="347"/>
    </row>
    <row r="72" spans="1:14" ht="17.25" customHeight="1" x14ac:dyDescent="0.2">
      <c r="A72" s="125">
        <v>68</v>
      </c>
      <c r="B72" s="350" t="s">
        <v>274</v>
      </c>
      <c r="C72" s="215">
        <v>2880</v>
      </c>
      <c r="D72" s="217">
        <v>938</v>
      </c>
      <c r="E72" s="218">
        <v>2969</v>
      </c>
      <c r="F72" s="216">
        <v>961</v>
      </c>
      <c r="G72" s="218">
        <v>3072</v>
      </c>
      <c r="H72" s="249">
        <v>980</v>
      </c>
      <c r="I72" s="218"/>
      <c r="J72" s="249"/>
      <c r="K72" s="392">
        <f>$G72-'Año 2018'!$I72</f>
        <v>270</v>
      </c>
      <c r="L72" s="393">
        <f>$H72-'Año 2018'!$J72</f>
        <v>63</v>
      </c>
      <c r="M72" s="346"/>
      <c r="N72" s="347"/>
    </row>
    <row r="73" spans="1:14" ht="17.25" customHeight="1" x14ac:dyDescent="0.2">
      <c r="A73" s="125">
        <v>69</v>
      </c>
      <c r="B73" s="350" t="s">
        <v>280</v>
      </c>
      <c r="C73" s="215">
        <v>3192</v>
      </c>
      <c r="D73" s="217">
        <v>699</v>
      </c>
      <c r="E73" s="218">
        <v>3296</v>
      </c>
      <c r="F73" s="216">
        <v>717</v>
      </c>
      <c r="G73" s="218">
        <v>3393</v>
      </c>
      <c r="H73" s="249">
        <v>732</v>
      </c>
      <c r="I73" s="218"/>
      <c r="J73" s="249"/>
      <c r="K73" s="392">
        <f>$G73-'Año 2018'!$I73</f>
        <v>291</v>
      </c>
      <c r="L73" s="393">
        <f>$H73-'Año 2018'!$J73</f>
        <v>50</v>
      </c>
      <c r="M73" s="346"/>
      <c r="N73" s="347"/>
    </row>
    <row r="74" spans="1:14" ht="17.25" customHeight="1" x14ac:dyDescent="0.2">
      <c r="A74" s="125">
        <v>70</v>
      </c>
      <c r="B74" s="350" t="s">
        <v>351</v>
      </c>
      <c r="C74" s="215">
        <v>35330</v>
      </c>
      <c r="D74" s="217">
        <v>2980</v>
      </c>
      <c r="E74" s="218">
        <v>38892</v>
      </c>
      <c r="F74" s="216">
        <v>3118</v>
      </c>
      <c r="G74" s="218">
        <v>42292</v>
      </c>
      <c r="H74" s="249">
        <v>3273</v>
      </c>
      <c r="I74" s="218"/>
      <c r="J74" s="249"/>
      <c r="K74" s="392">
        <f>$G74-'Año 2018'!$I74</f>
        <v>10089</v>
      </c>
      <c r="L74" s="393">
        <f>$H74-'Año 2018'!$J74</f>
        <v>438</v>
      </c>
      <c r="M74" s="346"/>
      <c r="N74" s="347"/>
    </row>
    <row r="75" spans="1:14" ht="17.25" customHeight="1" x14ac:dyDescent="0.2">
      <c r="A75" s="125">
        <v>71</v>
      </c>
      <c r="B75" s="350" t="s">
        <v>352</v>
      </c>
      <c r="C75" s="215">
        <v>6075</v>
      </c>
      <c r="D75" s="217">
        <v>719</v>
      </c>
      <c r="E75" s="218">
        <v>6392</v>
      </c>
      <c r="F75" s="216">
        <v>765</v>
      </c>
      <c r="G75" s="218">
        <v>6680</v>
      </c>
      <c r="H75" s="249">
        <v>795</v>
      </c>
      <c r="I75" s="218"/>
      <c r="J75" s="249"/>
      <c r="K75" s="392">
        <f>$G75-'Año 2018'!$I75</f>
        <v>873</v>
      </c>
      <c r="L75" s="393">
        <f>$H75-'Año 2018'!$J75</f>
        <v>110</v>
      </c>
      <c r="M75" s="346"/>
      <c r="N75" s="347"/>
    </row>
    <row r="76" spans="1:14" ht="17.25" customHeight="1" x14ac:dyDescent="0.2">
      <c r="A76" s="125">
        <v>72</v>
      </c>
      <c r="B76" s="350" t="s">
        <v>353</v>
      </c>
      <c r="C76" s="215">
        <v>4817</v>
      </c>
      <c r="D76" s="217">
        <v>960</v>
      </c>
      <c r="E76" s="218">
        <v>5044</v>
      </c>
      <c r="F76" s="216">
        <v>1017</v>
      </c>
      <c r="G76" s="218">
        <v>5283</v>
      </c>
      <c r="H76" s="249">
        <v>1055</v>
      </c>
      <c r="I76" s="218"/>
      <c r="J76" s="249"/>
      <c r="K76" s="392">
        <f>$G76-'Año 2018'!$I76</f>
        <v>712</v>
      </c>
      <c r="L76" s="393">
        <f>$H76-'Año 2018'!$J76</f>
        <v>129</v>
      </c>
      <c r="M76" s="346"/>
      <c r="N76" s="347"/>
    </row>
    <row r="77" spans="1:14" ht="17.25" customHeight="1" x14ac:dyDescent="0.2">
      <c r="A77" s="125">
        <v>73</v>
      </c>
      <c r="B77" s="350" t="s">
        <v>354</v>
      </c>
      <c r="C77" s="215">
        <v>435</v>
      </c>
      <c r="D77" s="217">
        <v>62</v>
      </c>
      <c r="E77" s="218">
        <v>455</v>
      </c>
      <c r="F77" s="216">
        <v>67</v>
      </c>
      <c r="G77" s="218">
        <v>478</v>
      </c>
      <c r="H77" s="249">
        <v>69</v>
      </c>
      <c r="I77" s="218"/>
      <c r="J77" s="249"/>
      <c r="K77" s="392">
        <f>$G77-'Año 2018'!$I77</f>
        <v>63</v>
      </c>
      <c r="L77" s="393">
        <f>$H77-'Año 2018'!$J77</f>
        <v>13</v>
      </c>
      <c r="M77" s="346"/>
      <c r="N77" s="347"/>
    </row>
    <row r="78" spans="1:14" ht="28.5" customHeight="1" x14ac:dyDescent="0.2">
      <c r="A78" s="125">
        <v>74</v>
      </c>
      <c r="B78" s="350" t="s">
        <v>355</v>
      </c>
      <c r="C78" s="215">
        <v>6398</v>
      </c>
      <c r="D78" s="217">
        <v>874</v>
      </c>
      <c r="E78" s="218">
        <v>6746</v>
      </c>
      <c r="F78" s="216">
        <v>925</v>
      </c>
      <c r="G78" s="218">
        <v>7079</v>
      </c>
      <c r="H78" s="249">
        <v>967</v>
      </c>
      <c r="I78" s="218"/>
      <c r="J78" s="249"/>
      <c r="K78" s="392">
        <f>$G78-'Año 2018'!$I78</f>
        <v>938</v>
      </c>
      <c r="L78" s="393">
        <f>$H78-'Año 2018'!$J78</f>
        <v>146</v>
      </c>
      <c r="M78" s="346"/>
      <c r="N78" s="347"/>
    </row>
    <row r="79" spans="1:14" ht="17.25" customHeight="1" x14ac:dyDescent="0.2">
      <c r="A79" s="125">
        <v>75</v>
      </c>
      <c r="B79" s="350" t="s">
        <v>356</v>
      </c>
      <c r="C79" s="215">
        <v>20115</v>
      </c>
      <c r="D79" s="217">
        <v>19875</v>
      </c>
      <c r="E79" s="218">
        <v>20746</v>
      </c>
      <c r="F79" s="216">
        <v>20607</v>
      </c>
      <c r="G79" s="218">
        <v>21469</v>
      </c>
      <c r="H79" s="249">
        <v>21346</v>
      </c>
      <c r="I79" s="218"/>
      <c r="J79" s="249"/>
      <c r="K79" s="392">
        <f>$G79-'Año 2018'!$I79</f>
        <v>1870</v>
      </c>
      <c r="L79" s="393">
        <f>$H79-'Año 2018'!$J79</f>
        <v>2089</v>
      </c>
      <c r="M79" s="346"/>
      <c r="N79" s="347"/>
    </row>
    <row r="80" spans="1:14" ht="17.25" customHeight="1" x14ac:dyDescent="0.2">
      <c r="A80" s="125">
        <v>76</v>
      </c>
      <c r="B80" s="350" t="s">
        <v>357</v>
      </c>
      <c r="C80" s="215">
        <v>523337</v>
      </c>
      <c r="D80" s="217">
        <v>83862</v>
      </c>
      <c r="E80" s="218">
        <v>542116</v>
      </c>
      <c r="F80" s="216">
        <v>86865</v>
      </c>
      <c r="G80" s="218">
        <v>560481</v>
      </c>
      <c r="H80" s="249">
        <v>90145</v>
      </c>
      <c r="I80" s="218"/>
      <c r="J80" s="249"/>
      <c r="K80" s="392">
        <f>$G80-'Año 2018'!$I80</f>
        <v>56911</v>
      </c>
      <c r="L80" s="393">
        <f>$H80-'Año 2018'!$J80</f>
        <v>9434</v>
      </c>
      <c r="M80" s="346"/>
      <c r="N80" s="347"/>
    </row>
    <row r="81" spans="1:16" s="150" customFormat="1" ht="17.25" customHeight="1" x14ac:dyDescent="0.2">
      <c r="A81" s="125">
        <v>77</v>
      </c>
      <c r="B81" s="350" t="s">
        <v>358</v>
      </c>
      <c r="C81" s="215">
        <v>661</v>
      </c>
      <c r="D81" s="217">
        <v>169</v>
      </c>
      <c r="E81" s="218">
        <v>697</v>
      </c>
      <c r="F81" s="216">
        <v>176</v>
      </c>
      <c r="G81" s="218">
        <v>730</v>
      </c>
      <c r="H81" s="249">
        <v>186</v>
      </c>
      <c r="I81" s="218"/>
      <c r="J81" s="249"/>
      <c r="K81" s="392">
        <f>$G81-'Año 2018'!$I81</f>
        <v>106</v>
      </c>
      <c r="L81" s="393">
        <f>$H81-'Año 2018'!$J81</f>
        <v>26</v>
      </c>
      <c r="M81" s="346"/>
      <c r="N81" s="347"/>
    </row>
    <row r="82" spans="1:16" ht="17.25" customHeight="1" x14ac:dyDescent="0.2">
      <c r="A82" s="125">
        <v>78</v>
      </c>
      <c r="B82" s="350" t="s">
        <v>359</v>
      </c>
      <c r="C82" s="215">
        <v>10995</v>
      </c>
      <c r="D82" s="217">
        <v>3160</v>
      </c>
      <c r="E82" s="218">
        <v>11393</v>
      </c>
      <c r="F82" s="216">
        <v>3256</v>
      </c>
      <c r="G82" s="218">
        <v>11803</v>
      </c>
      <c r="H82" s="249">
        <v>3356</v>
      </c>
      <c r="I82" s="218"/>
      <c r="J82" s="249"/>
      <c r="K82" s="392">
        <f>$G82-'Año 2018'!$I82</f>
        <v>1182</v>
      </c>
      <c r="L82" s="393">
        <f>$H82-'Año 2018'!$J82</f>
        <v>305</v>
      </c>
      <c r="M82" s="346"/>
      <c r="N82" s="347"/>
    </row>
    <row r="83" spans="1:16" ht="29.25" customHeight="1" x14ac:dyDescent="0.2">
      <c r="A83" s="125">
        <v>79</v>
      </c>
      <c r="B83" s="350" t="s">
        <v>360</v>
      </c>
      <c r="C83" s="215">
        <v>4088</v>
      </c>
      <c r="D83" s="217">
        <v>410</v>
      </c>
      <c r="E83" s="218">
        <v>4236</v>
      </c>
      <c r="F83" s="216">
        <v>432</v>
      </c>
      <c r="G83" s="218">
        <v>4373</v>
      </c>
      <c r="H83" s="249">
        <v>446</v>
      </c>
      <c r="I83" s="218"/>
      <c r="J83" s="249"/>
      <c r="K83" s="392">
        <f>$G83-'Año 2018'!$I83</f>
        <v>415</v>
      </c>
      <c r="L83" s="393">
        <f>$H83-'Año 2018'!$J83</f>
        <v>55</v>
      </c>
      <c r="M83" s="346"/>
      <c r="N83" s="347"/>
    </row>
    <row r="84" spans="1:16" ht="17.25" customHeight="1" x14ac:dyDescent="0.2">
      <c r="A84" s="125">
        <v>80</v>
      </c>
      <c r="B84" s="350" t="s">
        <v>361</v>
      </c>
      <c r="C84" s="215">
        <v>148244</v>
      </c>
      <c r="D84" s="217">
        <v>29163</v>
      </c>
      <c r="E84" s="218">
        <v>158490</v>
      </c>
      <c r="F84" s="216">
        <v>30966</v>
      </c>
      <c r="G84" s="218">
        <v>169878</v>
      </c>
      <c r="H84" s="249">
        <v>32680</v>
      </c>
      <c r="I84" s="218"/>
      <c r="J84" s="249"/>
      <c r="K84" s="392">
        <f>$G84-'Año 2018'!$I84</f>
        <v>31543</v>
      </c>
      <c r="L84" s="393">
        <f>$H84-'Año 2018'!$J84</f>
        <v>5097</v>
      </c>
      <c r="M84" s="346"/>
      <c r="N84" s="347"/>
    </row>
    <row r="85" spans="1:16" ht="17.25" customHeight="1" thickBot="1" x14ac:dyDescent="0.25">
      <c r="A85" s="255">
        <v>0</v>
      </c>
      <c r="B85" s="351" t="s">
        <v>159</v>
      </c>
      <c r="C85" s="218"/>
      <c r="D85" s="216"/>
      <c r="E85" s="215"/>
      <c r="F85" s="216"/>
      <c r="G85" s="218"/>
      <c r="H85" s="249"/>
      <c r="I85" s="218"/>
      <c r="J85" s="249"/>
      <c r="K85" s="406">
        <f>$G85-'Año 2018'!$I85</f>
        <v>0</v>
      </c>
      <c r="L85" s="407">
        <f>$H85-'Año 2018'!$J85</f>
        <v>0</v>
      </c>
      <c r="M85" s="346"/>
      <c r="N85" s="347"/>
    </row>
    <row r="86" spans="1:16" ht="13.5" thickBot="1" x14ac:dyDescent="0.25">
      <c r="A86" s="224"/>
      <c r="B86" s="186" t="s">
        <v>62</v>
      </c>
      <c r="C86" s="223">
        <f>SUM(C5:C85)</f>
        <v>35546127</v>
      </c>
      <c r="D86" s="221">
        <f t="shared" ref="D86:L86" si="0">SUM(D5:D85)</f>
        <v>1928214</v>
      </c>
      <c r="E86" s="220">
        <f t="shared" si="0"/>
        <v>36489503</v>
      </c>
      <c r="F86" s="222">
        <f t="shared" si="0"/>
        <v>1981644</v>
      </c>
      <c r="G86" s="223">
        <f t="shared" si="0"/>
        <v>37395166</v>
      </c>
      <c r="H86" s="221">
        <f>SUM(H5:H85)</f>
        <v>2037222</v>
      </c>
      <c r="I86" s="223">
        <f t="shared" si="0"/>
        <v>0</v>
      </c>
      <c r="J86" s="251">
        <f t="shared" si="0"/>
        <v>0</v>
      </c>
      <c r="K86" s="223">
        <f>SUM(K5:K85)</f>
        <v>2660294</v>
      </c>
      <c r="L86" s="221">
        <f t="shared" si="0"/>
        <v>152010</v>
      </c>
      <c r="M86" s="346"/>
      <c r="N86" s="347"/>
    </row>
    <row r="87" spans="1:16" ht="18.75" customHeight="1" x14ac:dyDescent="0.2">
      <c r="B87" s="122" t="s">
        <v>56</v>
      </c>
      <c r="E87" s="189"/>
      <c r="F87" s="452"/>
      <c r="G87" s="453"/>
      <c r="H87" s="453"/>
      <c r="I87" s="488"/>
      <c r="J87" s="488"/>
      <c r="M87" s="346"/>
      <c r="N87" s="347"/>
    </row>
    <row r="88" spans="1:16" x14ac:dyDescent="0.2">
      <c r="B88" s="119" t="s">
        <v>54</v>
      </c>
      <c r="F88" s="452"/>
      <c r="G88" s="454"/>
      <c r="H88" s="454"/>
      <c r="I88" s="452"/>
      <c r="J88" s="452"/>
      <c r="M88" s="346"/>
      <c r="N88" s="347"/>
    </row>
    <row r="89" spans="1:16" ht="13.5" thickBot="1" x14ac:dyDescent="0.25">
      <c r="B89" s="119" t="s">
        <v>64</v>
      </c>
      <c r="E89" s="189"/>
      <c r="F89" s="189"/>
      <c r="M89" s="346"/>
      <c r="N89" s="347"/>
    </row>
    <row r="90" spans="1:16" ht="13.5" thickBot="1" x14ac:dyDescent="0.25">
      <c r="B90" s="487" t="s">
        <v>160</v>
      </c>
      <c r="C90" s="487"/>
      <c r="D90" s="487"/>
      <c r="E90" s="487"/>
      <c r="F90" s="487"/>
      <c r="G90" s="487"/>
      <c r="H90" s="487"/>
      <c r="I90" s="487"/>
      <c r="J90" s="487"/>
      <c r="K90" s="487"/>
      <c r="L90" s="487"/>
      <c r="M90" s="346"/>
      <c r="N90" s="347"/>
      <c r="O90" s="458" t="s">
        <v>67</v>
      </c>
      <c r="P90" s="459"/>
    </row>
    <row r="91" spans="1:16" x14ac:dyDescent="0.2">
      <c r="B91" s="487" t="s">
        <v>163</v>
      </c>
      <c r="C91" s="487"/>
      <c r="D91" s="487"/>
      <c r="E91" s="487"/>
      <c r="F91" s="487"/>
      <c r="G91" s="487"/>
      <c r="H91" s="487"/>
      <c r="I91" s="487"/>
      <c r="J91" s="487"/>
      <c r="K91" s="487"/>
      <c r="L91" s="487"/>
      <c r="M91" s="346"/>
      <c r="N91" s="347"/>
    </row>
    <row r="92" spans="1:16" x14ac:dyDescent="0.2">
      <c r="B92" s="487" t="s">
        <v>371</v>
      </c>
      <c r="C92" s="487"/>
      <c r="D92" s="487"/>
      <c r="E92" s="487"/>
      <c r="F92" s="487"/>
      <c r="G92" s="487"/>
      <c r="H92" s="487"/>
      <c r="I92" s="487"/>
      <c r="J92" s="487"/>
      <c r="K92" s="487"/>
      <c r="L92" s="487"/>
      <c r="M92" s="346"/>
      <c r="N92" s="347"/>
    </row>
    <row r="93" spans="1:16" x14ac:dyDescent="0.2">
      <c r="B93" s="254" t="s">
        <v>415</v>
      </c>
      <c r="M93" s="346"/>
      <c r="N93" s="347"/>
    </row>
    <row r="94" spans="1:16" x14ac:dyDescent="0.2">
      <c r="B94" s="254" t="s">
        <v>407</v>
      </c>
      <c r="M94" s="346"/>
      <c r="N94" s="347"/>
    </row>
    <row r="95" spans="1:16" x14ac:dyDescent="0.2">
      <c r="B95" s="343" t="s">
        <v>476</v>
      </c>
      <c r="C95" s="343"/>
      <c r="D95" s="343"/>
      <c r="E95" s="312"/>
      <c r="F95" s="312"/>
      <c r="M95" s="346"/>
      <c r="N95" s="347"/>
    </row>
    <row r="96" spans="1:16" x14ac:dyDescent="0.2">
      <c r="B96" s="254" t="s">
        <v>350</v>
      </c>
      <c r="M96" s="346"/>
      <c r="N96" s="347"/>
    </row>
    <row r="97" spans="1:16384" x14ac:dyDescent="0.2">
      <c r="A97" s="311"/>
      <c r="B97" s="311"/>
      <c r="C97" s="311"/>
      <c r="D97" s="311"/>
      <c r="E97" s="311"/>
      <c r="F97" s="311"/>
      <c r="G97" s="311"/>
      <c r="H97" s="311"/>
      <c r="I97" s="311"/>
      <c r="J97" s="311"/>
      <c r="K97" s="311"/>
      <c r="L97" s="311"/>
      <c r="M97" s="311"/>
      <c r="N97" s="311"/>
      <c r="O97" s="311"/>
      <c r="P97" s="311"/>
      <c r="Q97" s="311"/>
      <c r="R97" s="311"/>
      <c r="S97" s="311"/>
      <c r="T97" s="311"/>
      <c r="U97" s="311"/>
      <c r="V97" s="311"/>
      <c r="W97" s="311"/>
      <c r="X97" s="311"/>
      <c r="Y97" s="311"/>
      <c r="Z97" s="311"/>
      <c r="AA97" s="311"/>
      <c r="AB97" s="311"/>
      <c r="AC97" s="311"/>
      <c r="AD97" s="311"/>
      <c r="AE97" s="311"/>
      <c r="AF97" s="311"/>
      <c r="AG97" s="311"/>
      <c r="AH97" s="311"/>
      <c r="AI97" s="311"/>
      <c r="AJ97" s="311"/>
      <c r="AK97" s="311"/>
      <c r="AL97" s="311"/>
      <c r="AM97" s="311"/>
      <c r="AN97" s="311"/>
      <c r="AO97" s="311"/>
      <c r="AP97" s="311"/>
      <c r="AQ97" s="311"/>
      <c r="AR97" s="311"/>
      <c r="AS97" s="311"/>
      <c r="AT97" s="311"/>
      <c r="AU97" s="311"/>
      <c r="AV97" s="311"/>
      <c r="AW97" s="311"/>
      <c r="AX97" s="311"/>
      <c r="AY97" s="311"/>
      <c r="AZ97" s="311"/>
      <c r="BA97" s="311"/>
      <c r="BB97" s="311"/>
      <c r="BC97" s="311"/>
      <c r="BD97" s="311"/>
      <c r="BE97" s="311"/>
      <c r="BF97" s="311"/>
      <c r="BG97" s="311"/>
      <c r="BH97" s="311"/>
      <c r="BI97" s="311"/>
      <c r="BJ97" s="311"/>
      <c r="BK97" s="311"/>
      <c r="BL97" s="311"/>
      <c r="BM97" s="311"/>
      <c r="BN97" s="311"/>
      <c r="BO97" s="311"/>
      <c r="BP97" s="311"/>
      <c r="BQ97" s="311"/>
      <c r="BR97" s="311"/>
      <c r="BS97" s="311"/>
      <c r="BT97" s="311"/>
      <c r="BU97" s="311"/>
      <c r="BV97" s="311"/>
      <c r="BW97" s="311"/>
      <c r="BX97" s="311"/>
      <c r="BY97" s="311"/>
      <c r="BZ97" s="311"/>
      <c r="CA97" s="311"/>
      <c r="CB97" s="311"/>
      <c r="CC97" s="311"/>
      <c r="CD97" s="311"/>
      <c r="CE97" s="311"/>
      <c r="CF97" s="311"/>
      <c r="CG97" s="311"/>
      <c r="CH97" s="311"/>
      <c r="CI97" s="311"/>
      <c r="CJ97" s="311"/>
      <c r="CK97" s="311"/>
      <c r="CL97" s="311"/>
      <c r="CM97" s="311"/>
      <c r="CN97" s="311"/>
      <c r="CO97" s="311"/>
      <c r="CP97" s="311"/>
      <c r="CQ97" s="311"/>
      <c r="CR97" s="311"/>
      <c r="CS97" s="311"/>
      <c r="CT97" s="311"/>
      <c r="CU97" s="311"/>
      <c r="CV97" s="311"/>
      <c r="CW97" s="311"/>
      <c r="CX97" s="311"/>
      <c r="CY97" s="311"/>
      <c r="CZ97" s="311"/>
      <c r="DA97" s="311"/>
      <c r="DB97" s="311"/>
      <c r="DC97" s="311"/>
      <c r="DD97" s="311"/>
      <c r="DE97" s="311"/>
      <c r="DF97" s="311"/>
      <c r="DG97" s="311"/>
      <c r="DH97" s="311"/>
      <c r="DI97" s="311"/>
      <c r="DJ97" s="311"/>
      <c r="DK97" s="311"/>
      <c r="DL97" s="311"/>
      <c r="DM97" s="311"/>
      <c r="DN97" s="311"/>
      <c r="DO97" s="311"/>
      <c r="DP97" s="311"/>
      <c r="DQ97" s="311"/>
      <c r="DR97" s="311"/>
      <c r="DS97" s="311"/>
      <c r="DT97" s="311"/>
      <c r="DU97" s="311"/>
      <c r="DV97" s="311"/>
      <c r="DW97" s="311"/>
      <c r="DX97" s="311"/>
      <c r="DY97" s="311"/>
      <c r="DZ97" s="311"/>
      <c r="EA97" s="311"/>
      <c r="EB97" s="311"/>
      <c r="EC97" s="311"/>
      <c r="ED97" s="311"/>
      <c r="EE97" s="311"/>
      <c r="EF97" s="311"/>
      <c r="EG97" s="311"/>
      <c r="EH97" s="311"/>
      <c r="EI97" s="311"/>
      <c r="EJ97" s="311"/>
      <c r="EK97" s="311"/>
      <c r="EL97" s="311"/>
      <c r="EM97" s="311"/>
      <c r="EN97" s="311"/>
      <c r="EO97" s="311"/>
      <c r="EP97" s="311"/>
      <c r="EQ97" s="311"/>
      <c r="ER97" s="311"/>
      <c r="ES97" s="311"/>
      <c r="ET97" s="311"/>
      <c r="EU97" s="311"/>
      <c r="EV97" s="311"/>
      <c r="EW97" s="311"/>
      <c r="EX97" s="311"/>
      <c r="EY97" s="311"/>
      <c r="EZ97" s="311"/>
      <c r="FA97" s="311"/>
      <c r="FB97" s="311"/>
      <c r="FC97" s="311"/>
      <c r="FD97" s="311"/>
      <c r="FE97" s="311"/>
      <c r="FF97" s="311"/>
      <c r="FG97" s="311"/>
      <c r="FH97" s="311"/>
      <c r="FI97" s="311"/>
      <c r="FJ97" s="311"/>
      <c r="FK97" s="311"/>
      <c r="FL97" s="311"/>
      <c r="FM97" s="311"/>
      <c r="FN97" s="311"/>
      <c r="FO97" s="311"/>
      <c r="FP97" s="311"/>
      <c r="FQ97" s="311"/>
      <c r="FR97" s="311"/>
      <c r="FS97" s="311"/>
      <c r="FT97" s="311"/>
      <c r="FU97" s="311"/>
      <c r="FV97" s="311"/>
      <c r="FW97" s="311"/>
      <c r="FX97" s="311"/>
      <c r="FY97" s="311"/>
      <c r="FZ97" s="311"/>
      <c r="GA97" s="311"/>
      <c r="GB97" s="311"/>
      <c r="GC97" s="311"/>
      <c r="GD97" s="311"/>
      <c r="GE97" s="311"/>
      <c r="GF97" s="311"/>
      <c r="GG97" s="311"/>
      <c r="GH97" s="311"/>
      <c r="GI97" s="311"/>
      <c r="GJ97" s="311"/>
      <c r="GK97" s="311"/>
      <c r="GL97" s="311"/>
      <c r="GM97" s="311"/>
      <c r="GN97" s="311"/>
      <c r="GO97" s="311"/>
      <c r="GP97" s="311"/>
      <c r="GQ97" s="311"/>
      <c r="GR97" s="311"/>
      <c r="GS97" s="311"/>
      <c r="GT97" s="311"/>
      <c r="GU97" s="311"/>
      <c r="GV97" s="311"/>
      <c r="GW97" s="311"/>
      <c r="GX97" s="311"/>
      <c r="GY97" s="311"/>
      <c r="GZ97" s="311"/>
      <c r="HA97" s="311"/>
      <c r="HB97" s="311"/>
      <c r="HC97" s="311"/>
      <c r="HD97" s="311"/>
      <c r="HE97" s="311"/>
      <c r="HF97" s="311"/>
      <c r="HG97" s="311"/>
      <c r="HH97" s="311"/>
      <c r="HI97" s="311"/>
      <c r="HJ97" s="311"/>
      <c r="HK97" s="311"/>
      <c r="HL97" s="311"/>
      <c r="HM97" s="311"/>
      <c r="HN97" s="311"/>
      <c r="HO97" s="311"/>
      <c r="HP97" s="311"/>
      <c r="HQ97" s="311"/>
      <c r="HR97" s="311"/>
      <c r="HS97" s="311"/>
      <c r="HT97" s="311"/>
      <c r="HU97" s="311"/>
      <c r="HV97" s="311"/>
      <c r="HW97" s="311"/>
      <c r="HX97" s="311"/>
      <c r="HY97" s="311"/>
      <c r="HZ97" s="311"/>
      <c r="IA97" s="311"/>
      <c r="IB97" s="311"/>
      <c r="IC97" s="311"/>
      <c r="ID97" s="311"/>
      <c r="IE97" s="311"/>
      <c r="IF97" s="311"/>
      <c r="IG97" s="311"/>
      <c r="IH97" s="311"/>
      <c r="II97" s="311"/>
      <c r="IJ97" s="311"/>
      <c r="IK97" s="311"/>
      <c r="IL97" s="311"/>
      <c r="IM97" s="311"/>
      <c r="IN97" s="311"/>
      <c r="IO97" s="311"/>
      <c r="IP97" s="311"/>
      <c r="IQ97" s="311"/>
      <c r="IR97" s="311"/>
      <c r="IS97" s="311"/>
      <c r="IT97" s="311"/>
      <c r="IU97" s="311"/>
      <c r="IV97" s="311"/>
      <c r="IW97" s="311"/>
      <c r="IX97" s="311"/>
      <c r="IY97" s="311"/>
      <c r="IZ97" s="311"/>
      <c r="JA97" s="311"/>
      <c r="JB97" s="311"/>
      <c r="JC97" s="311"/>
      <c r="JD97" s="311"/>
      <c r="JE97" s="311"/>
      <c r="JF97" s="311"/>
      <c r="JG97" s="311"/>
      <c r="JH97" s="311"/>
      <c r="JI97" s="311"/>
      <c r="JJ97" s="311"/>
      <c r="JK97" s="311"/>
      <c r="JL97" s="311"/>
      <c r="JM97" s="311"/>
      <c r="JN97" s="311"/>
      <c r="JO97" s="311"/>
      <c r="JP97" s="311"/>
      <c r="JQ97" s="311"/>
      <c r="JR97" s="311"/>
      <c r="JS97" s="311"/>
      <c r="JT97" s="311"/>
      <c r="JU97" s="311"/>
      <c r="JV97" s="311"/>
      <c r="JW97" s="311"/>
      <c r="JX97" s="311"/>
      <c r="JY97" s="311"/>
      <c r="JZ97" s="311"/>
      <c r="KA97" s="311"/>
      <c r="KB97" s="311"/>
      <c r="KC97" s="311"/>
      <c r="KD97" s="311"/>
      <c r="KE97" s="311"/>
      <c r="KF97" s="311"/>
      <c r="KG97" s="311"/>
      <c r="KH97" s="311"/>
      <c r="KI97" s="311"/>
      <c r="KJ97" s="311"/>
      <c r="KK97" s="311"/>
      <c r="KL97" s="311"/>
      <c r="KM97" s="311"/>
      <c r="KN97" s="311"/>
      <c r="KO97" s="311"/>
      <c r="KP97" s="311"/>
      <c r="KQ97" s="311"/>
      <c r="KR97" s="311"/>
      <c r="KS97" s="311"/>
      <c r="KT97" s="311"/>
      <c r="KU97" s="311"/>
      <c r="KV97" s="311"/>
      <c r="KW97" s="311"/>
      <c r="KX97" s="311"/>
      <c r="KY97" s="311"/>
      <c r="KZ97" s="311"/>
      <c r="LA97" s="311"/>
      <c r="LB97" s="311"/>
      <c r="LC97" s="311"/>
      <c r="LD97" s="311"/>
      <c r="LE97" s="311"/>
      <c r="LF97" s="311"/>
      <c r="LG97" s="311"/>
      <c r="LH97" s="311"/>
      <c r="LI97" s="311"/>
      <c r="LJ97" s="311"/>
      <c r="LK97" s="311"/>
      <c r="LL97" s="311"/>
      <c r="LM97" s="311"/>
      <c r="LN97" s="311"/>
      <c r="LO97" s="311"/>
      <c r="LP97" s="311"/>
      <c r="LQ97" s="311"/>
      <c r="LR97" s="311"/>
      <c r="LS97" s="311"/>
      <c r="LT97" s="311"/>
      <c r="LU97" s="311"/>
      <c r="LV97" s="311"/>
      <c r="LW97" s="311"/>
      <c r="LX97" s="311"/>
      <c r="LY97" s="311"/>
      <c r="LZ97" s="311"/>
      <c r="MA97" s="311"/>
      <c r="MB97" s="311"/>
      <c r="MC97" s="311"/>
      <c r="MD97" s="311"/>
      <c r="ME97" s="311"/>
      <c r="MF97" s="311"/>
      <c r="MG97" s="311"/>
      <c r="MH97" s="311"/>
      <c r="MI97" s="311"/>
      <c r="MJ97" s="311"/>
      <c r="MK97" s="311"/>
      <c r="ML97" s="311"/>
      <c r="MM97" s="311"/>
      <c r="MN97" s="311"/>
      <c r="MO97" s="311"/>
      <c r="MP97" s="311"/>
      <c r="MQ97" s="311"/>
      <c r="MR97" s="311"/>
      <c r="MS97" s="311"/>
      <c r="MT97" s="311"/>
      <c r="MU97" s="311"/>
      <c r="MV97" s="311"/>
      <c r="MW97" s="311"/>
      <c r="MX97" s="311"/>
      <c r="MY97" s="311"/>
      <c r="MZ97" s="311"/>
      <c r="NA97" s="311"/>
      <c r="NB97" s="311"/>
      <c r="NC97" s="311"/>
      <c r="ND97" s="311"/>
      <c r="NE97" s="311"/>
      <c r="NF97" s="311"/>
      <c r="NG97" s="311"/>
      <c r="NH97" s="311"/>
      <c r="NI97" s="311"/>
      <c r="NJ97" s="311"/>
      <c r="NK97" s="311"/>
      <c r="NL97" s="311"/>
      <c r="NM97" s="311"/>
      <c r="NN97" s="311"/>
      <c r="NO97" s="311"/>
      <c r="NP97" s="311"/>
      <c r="NQ97" s="311"/>
      <c r="NR97" s="311"/>
      <c r="NS97" s="311"/>
      <c r="NT97" s="311"/>
      <c r="NU97" s="311"/>
      <c r="NV97" s="311"/>
      <c r="NW97" s="311"/>
      <c r="NX97" s="311"/>
      <c r="NY97" s="311"/>
      <c r="NZ97" s="311"/>
      <c r="OA97" s="311"/>
      <c r="OB97" s="311"/>
      <c r="OC97" s="311"/>
      <c r="OD97" s="311"/>
      <c r="OE97" s="311"/>
      <c r="OF97" s="311"/>
      <c r="OG97" s="311"/>
      <c r="OH97" s="311"/>
      <c r="OI97" s="311"/>
      <c r="OJ97" s="311"/>
      <c r="OK97" s="311"/>
      <c r="OL97" s="311"/>
      <c r="OM97" s="311"/>
      <c r="ON97" s="311"/>
      <c r="OO97" s="311"/>
      <c r="OP97" s="311"/>
      <c r="OQ97" s="311"/>
      <c r="OR97" s="311"/>
      <c r="OS97" s="311"/>
      <c r="OT97" s="311"/>
      <c r="OU97" s="311"/>
      <c r="OV97" s="311"/>
      <c r="OW97" s="311"/>
      <c r="OX97" s="311"/>
      <c r="OY97" s="311"/>
      <c r="OZ97" s="311"/>
      <c r="PA97" s="311"/>
      <c r="PB97" s="311"/>
      <c r="PC97" s="311"/>
      <c r="PD97" s="311"/>
      <c r="PE97" s="311"/>
      <c r="PF97" s="311"/>
      <c r="PG97" s="311"/>
      <c r="PH97" s="311"/>
      <c r="PI97" s="311"/>
      <c r="PJ97" s="311"/>
      <c r="PK97" s="311"/>
      <c r="PL97" s="311"/>
      <c r="PM97" s="311"/>
      <c r="PN97" s="311"/>
      <c r="PO97" s="311"/>
      <c r="PP97" s="311"/>
      <c r="PQ97" s="311"/>
      <c r="PR97" s="311"/>
      <c r="PS97" s="311"/>
      <c r="PT97" s="311"/>
      <c r="PU97" s="311"/>
      <c r="PV97" s="311"/>
      <c r="PW97" s="311"/>
      <c r="PX97" s="311"/>
      <c r="PY97" s="311"/>
      <c r="PZ97" s="311"/>
      <c r="QA97" s="311"/>
      <c r="QB97" s="311"/>
      <c r="QC97" s="311"/>
      <c r="QD97" s="311"/>
      <c r="QE97" s="311"/>
      <c r="QF97" s="311"/>
      <c r="QG97" s="311"/>
      <c r="QH97" s="311"/>
      <c r="QI97" s="311"/>
      <c r="QJ97" s="311"/>
      <c r="QK97" s="311"/>
      <c r="QL97" s="311"/>
      <c r="QM97" s="311"/>
      <c r="QN97" s="311"/>
      <c r="QO97" s="311"/>
      <c r="QP97" s="311"/>
      <c r="QQ97" s="311"/>
      <c r="QR97" s="311"/>
      <c r="QS97" s="311"/>
      <c r="QT97" s="311"/>
      <c r="QU97" s="311"/>
      <c r="QV97" s="311"/>
      <c r="QW97" s="311"/>
      <c r="QX97" s="311"/>
      <c r="QY97" s="311"/>
      <c r="QZ97" s="311"/>
      <c r="RA97" s="311"/>
      <c r="RB97" s="311"/>
      <c r="RC97" s="311"/>
      <c r="RD97" s="311"/>
      <c r="RE97" s="311"/>
      <c r="RF97" s="311"/>
      <c r="RG97" s="311"/>
      <c r="RH97" s="311"/>
      <c r="RI97" s="311"/>
      <c r="RJ97" s="311"/>
      <c r="RK97" s="311"/>
      <c r="RL97" s="311"/>
      <c r="RM97" s="311"/>
      <c r="RN97" s="311"/>
      <c r="RO97" s="311"/>
      <c r="RP97" s="311"/>
      <c r="RQ97" s="311"/>
      <c r="RR97" s="311"/>
      <c r="RS97" s="311"/>
      <c r="RT97" s="311"/>
      <c r="RU97" s="311"/>
      <c r="RV97" s="311"/>
      <c r="RW97" s="311"/>
      <c r="RX97" s="311"/>
      <c r="RY97" s="311"/>
      <c r="RZ97" s="311"/>
      <c r="SA97" s="311"/>
      <c r="SB97" s="311"/>
      <c r="SC97" s="311"/>
      <c r="SD97" s="311"/>
      <c r="SE97" s="311"/>
      <c r="SF97" s="311"/>
      <c r="SG97" s="311"/>
      <c r="SH97" s="311"/>
      <c r="SI97" s="311"/>
      <c r="SJ97" s="311"/>
      <c r="SK97" s="311"/>
      <c r="SL97" s="311"/>
      <c r="SM97" s="311"/>
      <c r="SN97" s="311"/>
      <c r="SO97" s="311"/>
      <c r="SP97" s="311"/>
      <c r="SQ97" s="311"/>
      <c r="SR97" s="311"/>
      <c r="SS97" s="311"/>
      <c r="ST97" s="311"/>
      <c r="SU97" s="311"/>
      <c r="SV97" s="311"/>
      <c r="SW97" s="311"/>
      <c r="SX97" s="311"/>
      <c r="SY97" s="311"/>
      <c r="SZ97" s="311"/>
      <c r="TA97" s="311"/>
      <c r="TB97" s="311"/>
      <c r="TC97" s="311"/>
      <c r="TD97" s="311"/>
      <c r="TE97" s="311"/>
      <c r="TF97" s="311"/>
      <c r="TG97" s="311"/>
      <c r="TH97" s="311"/>
      <c r="TI97" s="311"/>
      <c r="TJ97" s="311"/>
      <c r="TK97" s="311"/>
      <c r="TL97" s="311"/>
      <c r="TM97" s="311"/>
      <c r="TN97" s="311"/>
      <c r="TO97" s="311"/>
      <c r="TP97" s="311"/>
      <c r="TQ97" s="311"/>
      <c r="TR97" s="311"/>
      <c r="TS97" s="311"/>
      <c r="TT97" s="311"/>
      <c r="TU97" s="311"/>
      <c r="TV97" s="311"/>
      <c r="TW97" s="311"/>
      <c r="TX97" s="311"/>
      <c r="TY97" s="311"/>
      <c r="TZ97" s="311"/>
      <c r="UA97" s="311"/>
      <c r="UB97" s="311"/>
      <c r="UC97" s="311"/>
      <c r="UD97" s="311"/>
      <c r="UE97" s="311"/>
      <c r="UF97" s="311"/>
      <c r="UG97" s="311"/>
      <c r="UH97" s="311"/>
      <c r="UI97" s="311"/>
      <c r="UJ97" s="311"/>
      <c r="UK97" s="311"/>
      <c r="UL97" s="311"/>
      <c r="UM97" s="311"/>
      <c r="UN97" s="311"/>
      <c r="UO97" s="311"/>
      <c r="UP97" s="311"/>
      <c r="UQ97" s="311"/>
      <c r="UR97" s="311"/>
      <c r="US97" s="311"/>
      <c r="UT97" s="311"/>
      <c r="UU97" s="311"/>
      <c r="UV97" s="311"/>
      <c r="UW97" s="311"/>
      <c r="UX97" s="311"/>
      <c r="UY97" s="311"/>
      <c r="UZ97" s="311"/>
      <c r="VA97" s="311"/>
      <c r="VB97" s="311"/>
      <c r="VC97" s="311"/>
      <c r="VD97" s="311"/>
      <c r="VE97" s="311"/>
      <c r="VF97" s="311"/>
      <c r="VG97" s="311"/>
      <c r="VH97" s="311"/>
      <c r="VI97" s="311"/>
      <c r="VJ97" s="311"/>
      <c r="VK97" s="311"/>
      <c r="VL97" s="311"/>
      <c r="VM97" s="311"/>
      <c r="VN97" s="311"/>
      <c r="VO97" s="311"/>
      <c r="VP97" s="311"/>
      <c r="VQ97" s="311"/>
      <c r="VR97" s="311"/>
      <c r="VS97" s="311"/>
      <c r="VT97" s="311"/>
      <c r="VU97" s="311"/>
      <c r="VV97" s="311"/>
      <c r="VW97" s="311"/>
      <c r="VX97" s="311"/>
      <c r="VY97" s="311"/>
      <c r="VZ97" s="311"/>
      <c r="WA97" s="311"/>
      <c r="WB97" s="311"/>
      <c r="WC97" s="311"/>
      <c r="WD97" s="311"/>
      <c r="WE97" s="311"/>
      <c r="WF97" s="311"/>
      <c r="WG97" s="311"/>
      <c r="WH97" s="311"/>
      <c r="WI97" s="311"/>
      <c r="WJ97" s="311"/>
      <c r="WK97" s="311"/>
      <c r="WL97" s="311"/>
      <c r="WM97" s="311"/>
      <c r="WN97" s="311"/>
      <c r="WO97" s="311"/>
      <c r="WP97" s="311"/>
      <c r="WQ97" s="311"/>
      <c r="WR97" s="311"/>
      <c r="WS97" s="311"/>
      <c r="WT97" s="311"/>
      <c r="WU97" s="311"/>
      <c r="WV97" s="311"/>
      <c r="WW97" s="311"/>
      <c r="WX97" s="311"/>
      <c r="WY97" s="311"/>
      <c r="WZ97" s="311"/>
      <c r="XA97" s="311"/>
      <c r="XB97" s="311"/>
      <c r="XC97" s="311"/>
      <c r="XD97" s="311"/>
      <c r="XE97" s="311"/>
      <c r="XF97" s="311"/>
      <c r="XG97" s="311"/>
      <c r="XH97" s="311"/>
      <c r="XI97" s="311"/>
      <c r="XJ97" s="311"/>
      <c r="XK97" s="311"/>
      <c r="XL97" s="311"/>
      <c r="XM97" s="311"/>
      <c r="XN97" s="311"/>
      <c r="XO97" s="311"/>
      <c r="XP97" s="311"/>
      <c r="XQ97" s="311"/>
      <c r="XR97" s="311"/>
      <c r="XS97" s="311"/>
      <c r="XT97" s="311"/>
      <c r="XU97" s="311"/>
      <c r="XV97" s="311"/>
      <c r="XW97" s="311"/>
      <c r="XX97" s="311"/>
      <c r="XY97" s="311"/>
      <c r="XZ97" s="311"/>
      <c r="YA97" s="311"/>
      <c r="YB97" s="311"/>
      <c r="YC97" s="311"/>
      <c r="YD97" s="311"/>
      <c r="YE97" s="311"/>
      <c r="YF97" s="311"/>
      <c r="YG97" s="311"/>
      <c r="YH97" s="311"/>
      <c r="YI97" s="311"/>
      <c r="YJ97" s="311"/>
      <c r="YK97" s="311"/>
      <c r="YL97" s="311"/>
      <c r="YM97" s="311"/>
      <c r="YN97" s="311"/>
      <c r="YO97" s="311"/>
      <c r="YP97" s="311"/>
      <c r="YQ97" s="311"/>
      <c r="YR97" s="311"/>
      <c r="YS97" s="311"/>
      <c r="YT97" s="311"/>
      <c r="YU97" s="311"/>
      <c r="YV97" s="311"/>
      <c r="YW97" s="311"/>
      <c r="YX97" s="311"/>
      <c r="YY97" s="311"/>
      <c r="YZ97" s="311"/>
      <c r="ZA97" s="311"/>
      <c r="ZB97" s="311"/>
      <c r="ZC97" s="311"/>
      <c r="ZD97" s="311"/>
      <c r="ZE97" s="311"/>
      <c r="ZF97" s="311"/>
      <c r="ZG97" s="311"/>
      <c r="ZH97" s="311"/>
      <c r="ZI97" s="311"/>
      <c r="ZJ97" s="311"/>
      <c r="ZK97" s="311"/>
      <c r="ZL97" s="311"/>
      <c r="ZM97" s="311"/>
      <c r="ZN97" s="311"/>
      <c r="ZO97" s="311"/>
      <c r="ZP97" s="311"/>
      <c r="ZQ97" s="311"/>
      <c r="ZR97" s="311"/>
      <c r="ZS97" s="311"/>
      <c r="ZT97" s="311"/>
      <c r="ZU97" s="311"/>
      <c r="ZV97" s="311"/>
      <c r="ZW97" s="311"/>
      <c r="ZX97" s="311"/>
      <c r="ZY97" s="311"/>
      <c r="ZZ97" s="311"/>
      <c r="AAA97" s="311"/>
      <c r="AAB97" s="311"/>
      <c r="AAC97" s="311"/>
      <c r="AAD97" s="311"/>
      <c r="AAE97" s="311"/>
      <c r="AAF97" s="311"/>
      <c r="AAG97" s="311"/>
      <c r="AAH97" s="311"/>
      <c r="AAI97" s="311"/>
      <c r="AAJ97" s="311"/>
      <c r="AAK97" s="311"/>
      <c r="AAL97" s="311"/>
      <c r="AAM97" s="311"/>
      <c r="AAN97" s="311"/>
      <c r="AAO97" s="311"/>
      <c r="AAP97" s="311"/>
      <c r="AAQ97" s="311"/>
      <c r="AAR97" s="311"/>
      <c r="AAS97" s="311"/>
      <c r="AAT97" s="311"/>
      <c r="AAU97" s="311"/>
      <c r="AAV97" s="311"/>
      <c r="AAW97" s="311"/>
      <c r="AAX97" s="311"/>
      <c r="AAY97" s="311"/>
      <c r="AAZ97" s="311"/>
      <c r="ABA97" s="311"/>
      <c r="ABB97" s="311"/>
      <c r="ABC97" s="311"/>
      <c r="ABD97" s="311"/>
      <c r="ABE97" s="311"/>
      <c r="ABF97" s="311"/>
      <c r="ABG97" s="311"/>
      <c r="ABH97" s="311"/>
      <c r="ABI97" s="311"/>
      <c r="ABJ97" s="311"/>
      <c r="ABK97" s="311"/>
      <c r="ABL97" s="311"/>
      <c r="ABM97" s="311"/>
      <c r="ABN97" s="311"/>
      <c r="ABO97" s="311"/>
      <c r="ABP97" s="311"/>
      <c r="ABQ97" s="311"/>
      <c r="ABR97" s="311"/>
      <c r="ABS97" s="311"/>
      <c r="ABT97" s="311"/>
      <c r="ABU97" s="311"/>
      <c r="ABV97" s="311"/>
      <c r="ABW97" s="311"/>
      <c r="ABX97" s="311"/>
      <c r="ABY97" s="311"/>
      <c r="ABZ97" s="311"/>
      <c r="ACA97" s="311"/>
      <c r="ACB97" s="311"/>
      <c r="ACC97" s="311"/>
      <c r="ACD97" s="311"/>
      <c r="ACE97" s="311"/>
      <c r="ACF97" s="311"/>
      <c r="ACG97" s="311"/>
      <c r="ACH97" s="311"/>
      <c r="ACI97" s="311"/>
      <c r="ACJ97" s="311"/>
      <c r="ACK97" s="311"/>
      <c r="ACL97" s="311"/>
      <c r="ACM97" s="311"/>
      <c r="ACN97" s="311"/>
      <c r="ACO97" s="311"/>
      <c r="ACP97" s="311"/>
      <c r="ACQ97" s="311"/>
      <c r="ACR97" s="311"/>
      <c r="ACS97" s="311"/>
      <c r="ACT97" s="311"/>
      <c r="ACU97" s="311"/>
      <c r="ACV97" s="311"/>
      <c r="ACW97" s="311"/>
      <c r="ACX97" s="311"/>
      <c r="ACY97" s="311"/>
      <c r="ACZ97" s="311"/>
      <c r="ADA97" s="311"/>
      <c r="ADB97" s="311"/>
      <c r="ADC97" s="311"/>
      <c r="ADD97" s="311"/>
      <c r="ADE97" s="311"/>
      <c r="ADF97" s="311"/>
      <c r="ADG97" s="311"/>
      <c r="ADH97" s="311"/>
      <c r="ADI97" s="311"/>
      <c r="ADJ97" s="311"/>
      <c r="ADK97" s="311"/>
      <c r="ADL97" s="311"/>
      <c r="ADM97" s="311"/>
      <c r="ADN97" s="311"/>
      <c r="ADO97" s="311"/>
      <c r="ADP97" s="311"/>
      <c r="ADQ97" s="311"/>
      <c r="ADR97" s="311"/>
      <c r="ADS97" s="311"/>
      <c r="ADT97" s="311"/>
      <c r="ADU97" s="311"/>
      <c r="ADV97" s="311"/>
      <c r="ADW97" s="311"/>
      <c r="ADX97" s="311"/>
      <c r="ADY97" s="311"/>
      <c r="ADZ97" s="311"/>
      <c r="AEA97" s="311"/>
      <c r="AEB97" s="311"/>
      <c r="AEC97" s="311"/>
      <c r="AED97" s="311"/>
      <c r="AEE97" s="311"/>
      <c r="AEF97" s="311"/>
      <c r="AEG97" s="311"/>
      <c r="AEH97" s="311"/>
      <c r="AEI97" s="311"/>
      <c r="AEJ97" s="311"/>
      <c r="AEK97" s="311"/>
      <c r="AEL97" s="311"/>
      <c r="AEM97" s="311"/>
      <c r="AEN97" s="311"/>
      <c r="AEO97" s="311"/>
      <c r="AEP97" s="311"/>
      <c r="AEQ97" s="311"/>
      <c r="AER97" s="311"/>
      <c r="AES97" s="311"/>
      <c r="AET97" s="311"/>
      <c r="AEU97" s="311"/>
      <c r="AEV97" s="311"/>
      <c r="AEW97" s="311"/>
      <c r="AEX97" s="311"/>
      <c r="AEY97" s="311"/>
      <c r="AEZ97" s="311"/>
      <c r="AFA97" s="311"/>
      <c r="AFB97" s="311"/>
      <c r="AFC97" s="311"/>
      <c r="AFD97" s="311"/>
      <c r="AFE97" s="311"/>
      <c r="AFF97" s="311"/>
      <c r="AFG97" s="311"/>
      <c r="AFH97" s="311"/>
      <c r="AFI97" s="311"/>
      <c r="AFJ97" s="311"/>
      <c r="AFK97" s="311"/>
      <c r="AFL97" s="311"/>
      <c r="AFM97" s="311"/>
      <c r="AFN97" s="311"/>
      <c r="AFO97" s="311"/>
      <c r="AFP97" s="311"/>
      <c r="AFQ97" s="311"/>
      <c r="AFR97" s="311"/>
      <c r="AFS97" s="311"/>
      <c r="AFT97" s="311"/>
      <c r="AFU97" s="311"/>
      <c r="AFV97" s="311"/>
      <c r="AFW97" s="311"/>
      <c r="AFX97" s="311"/>
      <c r="AFY97" s="311"/>
      <c r="AFZ97" s="311"/>
      <c r="AGA97" s="311"/>
      <c r="AGB97" s="311"/>
      <c r="AGC97" s="311"/>
      <c r="AGD97" s="311"/>
      <c r="AGE97" s="311"/>
      <c r="AGF97" s="311"/>
      <c r="AGG97" s="311"/>
      <c r="AGH97" s="311"/>
      <c r="AGI97" s="311"/>
      <c r="AGJ97" s="311"/>
      <c r="AGK97" s="311"/>
      <c r="AGL97" s="311"/>
      <c r="AGM97" s="311"/>
      <c r="AGN97" s="311"/>
      <c r="AGO97" s="311"/>
      <c r="AGP97" s="311"/>
      <c r="AGQ97" s="311"/>
      <c r="AGR97" s="311"/>
      <c r="AGS97" s="311"/>
      <c r="AGT97" s="311"/>
      <c r="AGU97" s="311"/>
      <c r="AGV97" s="311"/>
      <c r="AGW97" s="311"/>
      <c r="AGX97" s="311"/>
      <c r="AGY97" s="311"/>
      <c r="AGZ97" s="311"/>
      <c r="AHA97" s="311"/>
      <c r="AHB97" s="311"/>
      <c r="AHC97" s="311"/>
      <c r="AHD97" s="311"/>
      <c r="AHE97" s="311"/>
      <c r="AHF97" s="311"/>
      <c r="AHG97" s="311"/>
      <c r="AHH97" s="311"/>
      <c r="AHI97" s="311"/>
      <c r="AHJ97" s="311"/>
      <c r="AHK97" s="311"/>
      <c r="AHL97" s="311"/>
      <c r="AHM97" s="311"/>
      <c r="AHN97" s="311"/>
      <c r="AHO97" s="311"/>
      <c r="AHP97" s="311"/>
      <c r="AHQ97" s="311"/>
      <c r="AHR97" s="311"/>
      <c r="AHS97" s="311"/>
      <c r="AHT97" s="311"/>
      <c r="AHU97" s="311"/>
      <c r="AHV97" s="311"/>
      <c r="AHW97" s="311"/>
      <c r="AHX97" s="311"/>
      <c r="AHY97" s="311"/>
      <c r="AHZ97" s="311"/>
      <c r="AIA97" s="311"/>
      <c r="AIB97" s="311"/>
      <c r="AIC97" s="311"/>
      <c r="AID97" s="311"/>
      <c r="AIE97" s="311"/>
      <c r="AIF97" s="311"/>
      <c r="AIG97" s="311"/>
      <c r="AIH97" s="311"/>
      <c r="AII97" s="311"/>
      <c r="AIJ97" s="311"/>
      <c r="AIK97" s="311"/>
      <c r="AIL97" s="311"/>
      <c r="AIM97" s="311"/>
      <c r="AIN97" s="311"/>
      <c r="AIO97" s="311"/>
      <c r="AIP97" s="311"/>
      <c r="AIQ97" s="311"/>
      <c r="AIR97" s="311"/>
      <c r="AIS97" s="311"/>
      <c r="AIT97" s="311"/>
      <c r="AIU97" s="311"/>
      <c r="AIV97" s="311"/>
      <c r="AIW97" s="311"/>
      <c r="AIX97" s="311"/>
      <c r="AIY97" s="311"/>
      <c r="AIZ97" s="311"/>
      <c r="AJA97" s="311"/>
      <c r="AJB97" s="311"/>
      <c r="AJC97" s="311"/>
      <c r="AJD97" s="311"/>
      <c r="AJE97" s="311"/>
      <c r="AJF97" s="311"/>
      <c r="AJG97" s="311"/>
      <c r="AJH97" s="311"/>
      <c r="AJI97" s="311"/>
      <c r="AJJ97" s="311"/>
      <c r="AJK97" s="311"/>
      <c r="AJL97" s="311"/>
      <c r="AJM97" s="311"/>
      <c r="AJN97" s="311"/>
      <c r="AJO97" s="311"/>
      <c r="AJP97" s="311"/>
      <c r="AJQ97" s="311"/>
      <c r="AJR97" s="311"/>
      <c r="AJS97" s="311"/>
      <c r="AJT97" s="311"/>
      <c r="AJU97" s="311"/>
      <c r="AJV97" s="311"/>
      <c r="AJW97" s="311"/>
      <c r="AJX97" s="311"/>
      <c r="AJY97" s="311"/>
      <c r="AJZ97" s="311"/>
      <c r="AKA97" s="311"/>
      <c r="AKB97" s="311"/>
      <c r="AKC97" s="311"/>
      <c r="AKD97" s="311"/>
      <c r="AKE97" s="311"/>
      <c r="AKF97" s="311"/>
      <c r="AKG97" s="311"/>
      <c r="AKH97" s="311"/>
      <c r="AKI97" s="311"/>
      <c r="AKJ97" s="311"/>
      <c r="AKK97" s="311"/>
      <c r="AKL97" s="311"/>
      <c r="AKM97" s="311"/>
      <c r="AKN97" s="311"/>
      <c r="AKO97" s="311"/>
      <c r="AKP97" s="311"/>
      <c r="AKQ97" s="311"/>
      <c r="AKR97" s="311"/>
      <c r="AKS97" s="311"/>
      <c r="AKT97" s="311"/>
      <c r="AKU97" s="311"/>
      <c r="AKV97" s="311"/>
      <c r="AKW97" s="311"/>
      <c r="AKX97" s="311"/>
      <c r="AKY97" s="311"/>
      <c r="AKZ97" s="311"/>
      <c r="ALA97" s="311"/>
      <c r="ALB97" s="311"/>
      <c r="ALC97" s="311"/>
      <c r="ALD97" s="311"/>
      <c r="ALE97" s="311"/>
      <c r="ALF97" s="311"/>
      <c r="ALG97" s="311"/>
      <c r="ALH97" s="311"/>
      <c r="ALI97" s="311"/>
      <c r="ALJ97" s="311"/>
      <c r="ALK97" s="311"/>
      <c r="ALL97" s="311"/>
      <c r="ALM97" s="311"/>
      <c r="ALN97" s="311"/>
      <c r="ALO97" s="311"/>
      <c r="ALP97" s="311"/>
      <c r="ALQ97" s="311"/>
      <c r="ALR97" s="311"/>
      <c r="ALS97" s="311"/>
      <c r="ALT97" s="311"/>
      <c r="ALU97" s="311"/>
      <c r="ALV97" s="311"/>
      <c r="ALW97" s="311"/>
      <c r="ALX97" s="311"/>
      <c r="ALY97" s="311"/>
      <c r="ALZ97" s="311"/>
      <c r="AMA97" s="311"/>
      <c r="AMB97" s="311"/>
      <c r="AMC97" s="311"/>
      <c r="AMD97" s="311"/>
      <c r="AME97" s="311"/>
      <c r="AMF97" s="311"/>
      <c r="AMG97" s="311"/>
      <c r="AMH97" s="311"/>
      <c r="AMI97" s="311"/>
      <c r="AMJ97" s="311"/>
      <c r="AMK97" s="311"/>
      <c r="AML97" s="311"/>
      <c r="AMM97" s="311"/>
      <c r="AMN97" s="311"/>
      <c r="AMO97" s="311"/>
      <c r="AMP97" s="311"/>
      <c r="AMQ97" s="311"/>
      <c r="AMR97" s="311"/>
      <c r="AMS97" s="311"/>
      <c r="AMT97" s="311"/>
      <c r="AMU97" s="311"/>
      <c r="AMV97" s="311"/>
      <c r="AMW97" s="311"/>
      <c r="AMX97" s="311"/>
      <c r="AMY97" s="311"/>
      <c r="AMZ97" s="311"/>
      <c r="ANA97" s="311"/>
      <c r="ANB97" s="311"/>
      <c r="ANC97" s="311"/>
      <c r="AND97" s="311"/>
      <c r="ANE97" s="311"/>
      <c r="ANF97" s="311"/>
      <c r="ANG97" s="311"/>
      <c r="ANH97" s="311"/>
      <c r="ANI97" s="311"/>
      <c r="ANJ97" s="311"/>
      <c r="ANK97" s="311"/>
      <c r="ANL97" s="311"/>
      <c r="ANM97" s="311"/>
      <c r="ANN97" s="311"/>
      <c r="ANO97" s="311"/>
      <c r="ANP97" s="311"/>
      <c r="ANQ97" s="311"/>
      <c r="ANR97" s="311"/>
      <c r="ANS97" s="311"/>
      <c r="ANT97" s="311"/>
      <c r="ANU97" s="311"/>
      <c r="ANV97" s="311"/>
      <c r="ANW97" s="311"/>
      <c r="ANX97" s="311"/>
      <c r="ANY97" s="311"/>
      <c r="ANZ97" s="311"/>
      <c r="AOA97" s="311"/>
      <c r="AOB97" s="311"/>
      <c r="AOC97" s="311"/>
      <c r="AOD97" s="311"/>
      <c r="AOE97" s="311"/>
      <c r="AOF97" s="311"/>
      <c r="AOG97" s="311"/>
      <c r="AOH97" s="311"/>
      <c r="AOI97" s="311"/>
      <c r="AOJ97" s="311"/>
      <c r="AOK97" s="311"/>
      <c r="AOL97" s="311"/>
      <c r="AOM97" s="311"/>
      <c r="AON97" s="311"/>
      <c r="AOO97" s="311"/>
      <c r="AOP97" s="311"/>
      <c r="AOQ97" s="311"/>
      <c r="AOR97" s="311"/>
      <c r="AOS97" s="311"/>
      <c r="AOT97" s="311"/>
      <c r="AOU97" s="311"/>
      <c r="AOV97" s="311"/>
      <c r="AOW97" s="311"/>
      <c r="AOX97" s="311"/>
      <c r="AOY97" s="311"/>
      <c r="AOZ97" s="311"/>
      <c r="APA97" s="311"/>
      <c r="APB97" s="311"/>
      <c r="APC97" s="311"/>
      <c r="APD97" s="311"/>
      <c r="APE97" s="311"/>
      <c r="APF97" s="311"/>
      <c r="APG97" s="311"/>
      <c r="APH97" s="311"/>
      <c r="API97" s="311"/>
      <c r="APJ97" s="311"/>
      <c r="APK97" s="311"/>
      <c r="APL97" s="311"/>
      <c r="APM97" s="311"/>
      <c r="APN97" s="311"/>
      <c r="APO97" s="311"/>
      <c r="APP97" s="311"/>
      <c r="APQ97" s="311"/>
      <c r="APR97" s="311"/>
      <c r="APS97" s="311"/>
      <c r="APT97" s="311"/>
      <c r="APU97" s="311"/>
      <c r="APV97" s="311"/>
      <c r="APW97" s="311"/>
      <c r="APX97" s="311"/>
      <c r="APY97" s="311"/>
      <c r="APZ97" s="311"/>
      <c r="AQA97" s="311"/>
      <c r="AQB97" s="311"/>
      <c r="AQC97" s="311"/>
      <c r="AQD97" s="311"/>
      <c r="AQE97" s="311"/>
      <c r="AQF97" s="311"/>
      <c r="AQG97" s="311"/>
      <c r="AQH97" s="311"/>
      <c r="AQI97" s="311"/>
      <c r="AQJ97" s="311"/>
      <c r="AQK97" s="311"/>
      <c r="AQL97" s="311"/>
      <c r="AQM97" s="311"/>
      <c r="AQN97" s="311"/>
      <c r="AQO97" s="311"/>
      <c r="AQP97" s="311"/>
      <c r="AQQ97" s="311"/>
      <c r="AQR97" s="311"/>
      <c r="AQS97" s="311"/>
      <c r="AQT97" s="311"/>
      <c r="AQU97" s="311"/>
      <c r="AQV97" s="311"/>
      <c r="AQW97" s="311"/>
      <c r="AQX97" s="311"/>
      <c r="AQY97" s="311"/>
      <c r="AQZ97" s="311"/>
      <c r="ARA97" s="311"/>
      <c r="ARB97" s="311"/>
      <c r="ARC97" s="311"/>
      <c r="ARD97" s="311"/>
      <c r="ARE97" s="311"/>
      <c r="ARF97" s="311"/>
      <c r="ARG97" s="311"/>
      <c r="ARH97" s="311"/>
      <c r="ARI97" s="311"/>
      <c r="ARJ97" s="311"/>
      <c r="ARK97" s="311"/>
      <c r="ARL97" s="311"/>
      <c r="ARM97" s="311"/>
      <c r="ARN97" s="311"/>
      <c r="ARO97" s="311"/>
      <c r="ARP97" s="311"/>
      <c r="ARQ97" s="311"/>
      <c r="ARR97" s="311"/>
      <c r="ARS97" s="311"/>
      <c r="ART97" s="311"/>
      <c r="ARU97" s="311"/>
      <c r="ARV97" s="311"/>
      <c r="ARW97" s="311"/>
      <c r="ARX97" s="311"/>
      <c r="ARY97" s="311"/>
      <c r="ARZ97" s="311"/>
      <c r="ASA97" s="311"/>
      <c r="ASB97" s="311"/>
      <c r="ASC97" s="311"/>
      <c r="ASD97" s="311"/>
      <c r="ASE97" s="311"/>
      <c r="ASF97" s="311"/>
      <c r="ASG97" s="311"/>
      <c r="ASH97" s="311"/>
      <c r="ASI97" s="311"/>
      <c r="ASJ97" s="311"/>
      <c r="ASK97" s="311"/>
      <c r="ASL97" s="311"/>
      <c r="ASM97" s="311"/>
      <c r="ASN97" s="311"/>
      <c r="ASO97" s="311"/>
      <c r="ASP97" s="311"/>
      <c r="ASQ97" s="311"/>
      <c r="ASR97" s="311"/>
      <c r="ASS97" s="311"/>
      <c r="AST97" s="311"/>
      <c r="ASU97" s="311"/>
      <c r="ASV97" s="311"/>
      <c r="ASW97" s="311"/>
      <c r="ASX97" s="311"/>
      <c r="ASY97" s="311"/>
      <c r="ASZ97" s="311"/>
      <c r="ATA97" s="311"/>
      <c r="ATB97" s="311"/>
      <c r="ATC97" s="311"/>
      <c r="ATD97" s="311"/>
      <c r="ATE97" s="311"/>
      <c r="ATF97" s="311"/>
      <c r="ATG97" s="311"/>
      <c r="ATH97" s="311"/>
      <c r="ATI97" s="311"/>
      <c r="ATJ97" s="311"/>
      <c r="ATK97" s="311"/>
      <c r="ATL97" s="311"/>
      <c r="ATM97" s="311"/>
      <c r="ATN97" s="311"/>
      <c r="ATO97" s="311"/>
      <c r="ATP97" s="311"/>
      <c r="ATQ97" s="311"/>
      <c r="ATR97" s="311"/>
      <c r="ATS97" s="311"/>
      <c r="ATT97" s="311"/>
      <c r="ATU97" s="311"/>
      <c r="ATV97" s="311"/>
      <c r="ATW97" s="311"/>
      <c r="ATX97" s="311"/>
      <c r="ATY97" s="311"/>
      <c r="ATZ97" s="311"/>
      <c r="AUA97" s="311"/>
      <c r="AUB97" s="311"/>
      <c r="AUC97" s="311"/>
      <c r="AUD97" s="311"/>
      <c r="AUE97" s="311"/>
      <c r="AUF97" s="311"/>
      <c r="AUG97" s="311"/>
      <c r="AUH97" s="311"/>
      <c r="AUI97" s="311"/>
      <c r="AUJ97" s="311"/>
      <c r="AUK97" s="311"/>
      <c r="AUL97" s="311"/>
      <c r="AUM97" s="311"/>
      <c r="AUN97" s="311"/>
      <c r="AUO97" s="311"/>
      <c r="AUP97" s="311"/>
      <c r="AUQ97" s="311"/>
      <c r="AUR97" s="311"/>
      <c r="AUS97" s="311"/>
      <c r="AUT97" s="311"/>
      <c r="AUU97" s="311"/>
      <c r="AUV97" s="311"/>
      <c r="AUW97" s="311"/>
      <c r="AUX97" s="311"/>
      <c r="AUY97" s="311"/>
      <c r="AUZ97" s="311"/>
      <c r="AVA97" s="311"/>
      <c r="AVB97" s="311"/>
      <c r="AVC97" s="311"/>
      <c r="AVD97" s="311"/>
      <c r="AVE97" s="311"/>
      <c r="AVF97" s="311"/>
      <c r="AVG97" s="311"/>
      <c r="AVH97" s="311"/>
      <c r="AVI97" s="311"/>
      <c r="AVJ97" s="311"/>
      <c r="AVK97" s="311"/>
      <c r="AVL97" s="311"/>
      <c r="AVM97" s="311"/>
      <c r="AVN97" s="311"/>
      <c r="AVO97" s="311"/>
      <c r="AVP97" s="311"/>
      <c r="AVQ97" s="311"/>
      <c r="AVR97" s="311"/>
      <c r="AVS97" s="311"/>
      <c r="AVT97" s="311"/>
      <c r="AVU97" s="311"/>
      <c r="AVV97" s="311"/>
      <c r="AVW97" s="311"/>
      <c r="AVX97" s="311"/>
      <c r="AVY97" s="311"/>
      <c r="AVZ97" s="311"/>
      <c r="AWA97" s="311"/>
      <c r="AWB97" s="311"/>
      <c r="AWC97" s="311"/>
      <c r="AWD97" s="311"/>
      <c r="AWE97" s="311"/>
      <c r="AWF97" s="311"/>
      <c r="AWG97" s="311"/>
      <c r="AWH97" s="311"/>
      <c r="AWI97" s="311"/>
      <c r="AWJ97" s="311"/>
      <c r="AWK97" s="311"/>
      <c r="AWL97" s="311"/>
      <c r="AWM97" s="311"/>
      <c r="AWN97" s="311"/>
      <c r="AWO97" s="311"/>
      <c r="AWP97" s="311"/>
      <c r="AWQ97" s="311"/>
      <c r="AWR97" s="311"/>
      <c r="AWS97" s="311"/>
      <c r="AWT97" s="311"/>
      <c r="AWU97" s="311"/>
      <c r="AWV97" s="311"/>
      <c r="AWW97" s="311"/>
      <c r="AWX97" s="311"/>
      <c r="AWY97" s="311"/>
      <c r="AWZ97" s="311"/>
      <c r="AXA97" s="311"/>
      <c r="AXB97" s="311"/>
      <c r="AXC97" s="311"/>
      <c r="AXD97" s="311"/>
      <c r="AXE97" s="311"/>
      <c r="AXF97" s="311"/>
      <c r="AXG97" s="311"/>
      <c r="AXH97" s="311"/>
      <c r="AXI97" s="311"/>
      <c r="AXJ97" s="311"/>
      <c r="AXK97" s="311"/>
      <c r="AXL97" s="311"/>
      <c r="AXM97" s="311"/>
      <c r="AXN97" s="311"/>
      <c r="AXO97" s="311"/>
      <c r="AXP97" s="311"/>
      <c r="AXQ97" s="311"/>
      <c r="AXR97" s="311"/>
      <c r="AXS97" s="311"/>
      <c r="AXT97" s="311"/>
      <c r="AXU97" s="311"/>
      <c r="AXV97" s="311"/>
      <c r="AXW97" s="311"/>
      <c r="AXX97" s="311"/>
      <c r="AXY97" s="311"/>
      <c r="AXZ97" s="311"/>
      <c r="AYA97" s="311"/>
      <c r="AYB97" s="311"/>
      <c r="AYC97" s="311"/>
      <c r="AYD97" s="311"/>
      <c r="AYE97" s="311"/>
      <c r="AYF97" s="311"/>
      <c r="AYG97" s="311"/>
      <c r="AYH97" s="311"/>
      <c r="AYI97" s="311"/>
      <c r="AYJ97" s="311"/>
      <c r="AYK97" s="311"/>
      <c r="AYL97" s="311"/>
      <c r="AYM97" s="311"/>
      <c r="AYN97" s="311"/>
      <c r="AYO97" s="311"/>
      <c r="AYP97" s="311"/>
      <c r="AYQ97" s="311"/>
      <c r="AYR97" s="311"/>
      <c r="AYS97" s="311"/>
      <c r="AYT97" s="311"/>
      <c r="AYU97" s="311"/>
      <c r="AYV97" s="311"/>
      <c r="AYW97" s="311"/>
      <c r="AYX97" s="311"/>
      <c r="AYY97" s="311"/>
      <c r="AYZ97" s="311"/>
      <c r="AZA97" s="311"/>
      <c r="AZB97" s="311"/>
      <c r="AZC97" s="311"/>
      <c r="AZD97" s="311"/>
      <c r="AZE97" s="311"/>
      <c r="AZF97" s="311"/>
      <c r="AZG97" s="311"/>
      <c r="AZH97" s="311"/>
      <c r="AZI97" s="311"/>
      <c r="AZJ97" s="311"/>
      <c r="AZK97" s="311"/>
      <c r="AZL97" s="311"/>
      <c r="AZM97" s="311"/>
      <c r="AZN97" s="311"/>
      <c r="AZO97" s="311"/>
      <c r="AZP97" s="311"/>
      <c r="AZQ97" s="311"/>
      <c r="AZR97" s="311"/>
      <c r="AZS97" s="311"/>
      <c r="AZT97" s="311"/>
      <c r="AZU97" s="311"/>
      <c r="AZV97" s="311"/>
      <c r="AZW97" s="311"/>
      <c r="AZX97" s="311"/>
      <c r="AZY97" s="311"/>
      <c r="AZZ97" s="311"/>
      <c r="BAA97" s="311"/>
      <c r="BAB97" s="311"/>
      <c r="BAC97" s="311"/>
      <c r="BAD97" s="311"/>
      <c r="BAE97" s="311"/>
      <c r="BAF97" s="311"/>
      <c r="BAG97" s="311"/>
      <c r="BAH97" s="311"/>
      <c r="BAI97" s="311"/>
      <c r="BAJ97" s="311"/>
      <c r="BAK97" s="311"/>
      <c r="BAL97" s="311"/>
      <c r="BAM97" s="311"/>
      <c r="BAN97" s="311"/>
      <c r="BAO97" s="311"/>
      <c r="BAP97" s="311"/>
      <c r="BAQ97" s="311"/>
      <c r="BAR97" s="311"/>
      <c r="BAS97" s="311"/>
      <c r="BAT97" s="311"/>
      <c r="BAU97" s="311"/>
      <c r="BAV97" s="311"/>
      <c r="BAW97" s="311"/>
      <c r="BAX97" s="311"/>
      <c r="BAY97" s="311"/>
      <c r="BAZ97" s="311"/>
      <c r="BBA97" s="311"/>
      <c r="BBB97" s="311"/>
      <c r="BBC97" s="311"/>
      <c r="BBD97" s="311"/>
      <c r="BBE97" s="311"/>
      <c r="BBF97" s="311"/>
      <c r="BBG97" s="311"/>
      <c r="BBH97" s="311"/>
      <c r="BBI97" s="311"/>
      <c r="BBJ97" s="311"/>
      <c r="BBK97" s="311"/>
      <c r="BBL97" s="311"/>
      <c r="BBM97" s="311"/>
      <c r="BBN97" s="311"/>
      <c r="BBO97" s="311"/>
      <c r="BBP97" s="311"/>
      <c r="BBQ97" s="311"/>
      <c r="BBR97" s="311"/>
      <c r="BBS97" s="311"/>
      <c r="BBT97" s="311"/>
      <c r="BBU97" s="311"/>
      <c r="BBV97" s="311"/>
      <c r="BBW97" s="311"/>
      <c r="BBX97" s="311"/>
      <c r="BBY97" s="311"/>
      <c r="BBZ97" s="311"/>
      <c r="BCA97" s="311"/>
      <c r="BCB97" s="311"/>
      <c r="BCC97" s="311"/>
      <c r="BCD97" s="311"/>
      <c r="BCE97" s="311"/>
      <c r="BCF97" s="311"/>
      <c r="BCG97" s="311"/>
      <c r="BCH97" s="311"/>
      <c r="BCI97" s="311"/>
      <c r="BCJ97" s="311"/>
      <c r="BCK97" s="311"/>
      <c r="BCL97" s="311"/>
      <c r="BCM97" s="311"/>
      <c r="BCN97" s="311"/>
      <c r="BCO97" s="311"/>
      <c r="BCP97" s="311"/>
      <c r="BCQ97" s="311"/>
      <c r="BCR97" s="311"/>
      <c r="BCS97" s="311"/>
      <c r="BCT97" s="311"/>
      <c r="BCU97" s="311"/>
      <c r="BCV97" s="311"/>
      <c r="BCW97" s="311"/>
      <c r="BCX97" s="311"/>
      <c r="BCY97" s="311"/>
      <c r="BCZ97" s="311"/>
      <c r="BDA97" s="311"/>
      <c r="BDB97" s="311"/>
      <c r="BDC97" s="311"/>
      <c r="BDD97" s="311"/>
      <c r="BDE97" s="311"/>
      <c r="BDF97" s="311"/>
      <c r="BDG97" s="311"/>
      <c r="BDH97" s="311"/>
      <c r="BDI97" s="311"/>
      <c r="BDJ97" s="311"/>
      <c r="BDK97" s="311"/>
      <c r="BDL97" s="311"/>
      <c r="BDM97" s="311"/>
      <c r="BDN97" s="311"/>
      <c r="BDO97" s="311"/>
      <c r="BDP97" s="311"/>
      <c r="BDQ97" s="311"/>
      <c r="BDR97" s="311"/>
      <c r="BDS97" s="311"/>
      <c r="BDT97" s="311"/>
      <c r="BDU97" s="311"/>
      <c r="BDV97" s="311"/>
      <c r="BDW97" s="311"/>
      <c r="BDX97" s="311"/>
      <c r="BDY97" s="311"/>
      <c r="BDZ97" s="311"/>
      <c r="BEA97" s="311"/>
      <c r="BEB97" s="311"/>
      <c r="BEC97" s="311"/>
      <c r="BED97" s="311"/>
      <c r="BEE97" s="311"/>
      <c r="BEF97" s="311"/>
      <c r="BEG97" s="311"/>
      <c r="BEH97" s="311"/>
      <c r="BEI97" s="311"/>
      <c r="BEJ97" s="311"/>
      <c r="BEK97" s="311"/>
      <c r="BEL97" s="311"/>
      <c r="BEM97" s="311"/>
      <c r="BEN97" s="311"/>
      <c r="BEO97" s="311"/>
      <c r="BEP97" s="311"/>
      <c r="BEQ97" s="311"/>
      <c r="BER97" s="311"/>
      <c r="BES97" s="311"/>
      <c r="BET97" s="311"/>
      <c r="BEU97" s="311"/>
      <c r="BEV97" s="311"/>
      <c r="BEW97" s="311"/>
      <c r="BEX97" s="311"/>
      <c r="BEY97" s="311"/>
      <c r="BEZ97" s="311"/>
      <c r="BFA97" s="311"/>
      <c r="BFB97" s="311"/>
      <c r="BFC97" s="311"/>
      <c r="BFD97" s="311"/>
      <c r="BFE97" s="311"/>
      <c r="BFF97" s="311"/>
      <c r="BFG97" s="311"/>
      <c r="BFH97" s="311"/>
      <c r="BFI97" s="311"/>
      <c r="BFJ97" s="311"/>
      <c r="BFK97" s="311"/>
      <c r="BFL97" s="311"/>
      <c r="BFM97" s="311"/>
      <c r="BFN97" s="311"/>
      <c r="BFO97" s="311"/>
      <c r="BFP97" s="311"/>
      <c r="BFQ97" s="311"/>
      <c r="BFR97" s="311"/>
      <c r="BFS97" s="311"/>
      <c r="BFT97" s="311"/>
      <c r="BFU97" s="311"/>
      <c r="BFV97" s="311"/>
      <c r="BFW97" s="311"/>
      <c r="BFX97" s="311"/>
      <c r="BFY97" s="311"/>
      <c r="BFZ97" s="311"/>
      <c r="BGA97" s="311"/>
      <c r="BGB97" s="311"/>
      <c r="BGC97" s="311"/>
      <c r="BGD97" s="311"/>
      <c r="BGE97" s="311"/>
      <c r="BGF97" s="311"/>
      <c r="BGG97" s="311"/>
      <c r="BGH97" s="311"/>
      <c r="BGI97" s="311"/>
      <c r="BGJ97" s="311"/>
      <c r="BGK97" s="311"/>
      <c r="BGL97" s="311"/>
      <c r="BGM97" s="311"/>
      <c r="BGN97" s="311"/>
      <c r="BGO97" s="311"/>
      <c r="BGP97" s="311"/>
      <c r="BGQ97" s="311"/>
      <c r="BGR97" s="311"/>
      <c r="BGS97" s="311"/>
      <c r="BGT97" s="311"/>
      <c r="BGU97" s="311"/>
      <c r="BGV97" s="311"/>
      <c r="BGW97" s="311"/>
      <c r="BGX97" s="311"/>
      <c r="BGY97" s="311"/>
      <c r="BGZ97" s="311"/>
      <c r="BHA97" s="311"/>
      <c r="BHB97" s="311"/>
      <c r="BHC97" s="311"/>
      <c r="BHD97" s="311"/>
      <c r="BHE97" s="311"/>
      <c r="BHF97" s="311"/>
      <c r="BHG97" s="311"/>
      <c r="BHH97" s="311"/>
      <c r="BHI97" s="311"/>
      <c r="BHJ97" s="311"/>
      <c r="BHK97" s="311"/>
      <c r="BHL97" s="311"/>
      <c r="BHM97" s="311"/>
      <c r="BHN97" s="311"/>
      <c r="BHO97" s="311"/>
      <c r="BHP97" s="311"/>
      <c r="BHQ97" s="311"/>
      <c r="BHR97" s="311"/>
      <c r="BHS97" s="311"/>
      <c r="BHT97" s="311"/>
      <c r="BHU97" s="311"/>
      <c r="BHV97" s="311"/>
      <c r="BHW97" s="311"/>
      <c r="BHX97" s="311"/>
      <c r="BHY97" s="311"/>
      <c r="BHZ97" s="311"/>
      <c r="BIA97" s="311"/>
      <c r="BIB97" s="311"/>
      <c r="BIC97" s="311"/>
      <c r="BID97" s="311"/>
      <c r="BIE97" s="311"/>
      <c r="BIF97" s="311"/>
      <c r="BIG97" s="311"/>
      <c r="BIH97" s="311"/>
      <c r="BII97" s="311"/>
      <c r="BIJ97" s="311"/>
      <c r="BIK97" s="311"/>
      <c r="BIL97" s="311"/>
      <c r="BIM97" s="311"/>
      <c r="BIN97" s="311"/>
      <c r="BIO97" s="311"/>
      <c r="BIP97" s="311"/>
      <c r="BIQ97" s="311"/>
      <c r="BIR97" s="311"/>
      <c r="BIS97" s="311"/>
      <c r="BIT97" s="311"/>
      <c r="BIU97" s="311"/>
      <c r="BIV97" s="311"/>
      <c r="BIW97" s="311"/>
      <c r="BIX97" s="311"/>
      <c r="BIY97" s="311"/>
      <c r="BIZ97" s="311"/>
      <c r="BJA97" s="311"/>
      <c r="BJB97" s="311"/>
      <c r="BJC97" s="311"/>
      <c r="BJD97" s="311"/>
      <c r="BJE97" s="311"/>
      <c r="BJF97" s="311"/>
      <c r="BJG97" s="311"/>
      <c r="BJH97" s="311"/>
      <c r="BJI97" s="311"/>
      <c r="BJJ97" s="311"/>
      <c r="BJK97" s="311"/>
      <c r="BJL97" s="311"/>
      <c r="BJM97" s="311"/>
      <c r="BJN97" s="311"/>
      <c r="BJO97" s="311"/>
      <c r="BJP97" s="311"/>
      <c r="BJQ97" s="311"/>
      <c r="BJR97" s="311"/>
      <c r="BJS97" s="311"/>
      <c r="BJT97" s="311"/>
      <c r="BJU97" s="311"/>
      <c r="BJV97" s="311"/>
      <c r="BJW97" s="311"/>
      <c r="BJX97" s="311"/>
      <c r="BJY97" s="311"/>
      <c r="BJZ97" s="311"/>
      <c r="BKA97" s="311"/>
      <c r="BKB97" s="311"/>
      <c r="BKC97" s="311"/>
      <c r="BKD97" s="311"/>
      <c r="BKE97" s="311"/>
      <c r="BKF97" s="311"/>
      <c r="BKG97" s="311"/>
      <c r="BKH97" s="311"/>
      <c r="BKI97" s="311"/>
      <c r="BKJ97" s="311"/>
      <c r="BKK97" s="311"/>
      <c r="BKL97" s="311"/>
      <c r="BKM97" s="311"/>
      <c r="BKN97" s="311"/>
      <c r="BKO97" s="311"/>
      <c r="BKP97" s="311"/>
      <c r="BKQ97" s="311"/>
      <c r="BKR97" s="311"/>
      <c r="BKS97" s="311"/>
      <c r="BKT97" s="311"/>
      <c r="BKU97" s="311"/>
      <c r="BKV97" s="311"/>
      <c r="BKW97" s="311"/>
      <c r="BKX97" s="311"/>
      <c r="BKY97" s="311"/>
      <c r="BKZ97" s="311"/>
      <c r="BLA97" s="311"/>
      <c r="BLB97" s="311"/>
      <c r="BLC97" s="311"/>
      <c r="BLD97" s="311"/>
      <c r="BLE97" s="311"/>
      <c r="BLF97" s="311"/>
      <c r="BLG97" s="311"/>
      <c r="BLH97" s="311"/>
      <c r="BLI97" s="311"/>
      <c r="BLJ97" s="311"/>
      <c r="BLK97" s="311"/>
      <c r="BLL97" s="311"/>
      <c r="BLM97" s="311"/>
      <c r="BLN97" s="311"/>
      <c r="BLO97" s="311"/>
      <c r="BLP97" s="311"/>
      <c r="BLQ97" s="311"/>
      <c r="BLR97" s="311"/>
      <c r="BLS97" s="311"/>
      <c r="BLT97" s="311"/>
      <c r="BLU97" s="311"/>
      <c r="BLV97" s="311"/>
      <c r="BLW97" s="311"/>
      <c r="BLX97" s="311"/>
      <c r="BLY97" s="311"/>
      <c r="BLZ97" s="311"/>
      <c r="BMA97" s="311"/>
      <c r="BMB97" s="311"/>
      <c r="BMC97" s="311"/>
      <c r="BMD97" s="311"/>
      <c r="BME97" s="311"/>
      <c r="BMF97" s="311"/>
      <c r="BMG97" s="311"/>
      <c r="BMH97" s="311"/>
      <c r="BMI97" s="311"/>
      <c r="BMJ97" s="311"/>
      <c r="BMK97" s="311"/>
      <c r="BML97" s="311"/>
      <c r="BMM97" s="311"/>
      <c r="BMN97" s="311"/>
      <c r="BMO97" s="311"/>
      <c r="BMP97" s="311"/>
      <c r="BMQ97" s="311"/>
      <c r="BMR97" s="311"/>
      <c r="BMS97" s="311"/>
      <c r="BMT97" s="311"/>
      <c r="BMU97" s="311"/>
      <c r="BMV97" s="311"/>
      <c r="BMW97" s="311"/>
      <c r="BMX97" s="311"/>
      <c r="BMY97" s="311"/>
      <c r="BMZ97" s="311"/>
      <c r="BNA97" s="311"/>
      <c r="BNB97" s="311"/>
      <c r="BNC97" s="311"/>
      <c r="BND97" s="311"/>
      <c r="BNE97" s="311"/>
      <c r="BNF97" s="311"/>
      <c r="BNG97" s="311"/>
      <c r="BNH97" s="311"/>
      <c r="BNI97" s="311"/>
      <c r="BNJ97" s="311"/>
      <c r="BNK97" s="311"/>
      <c r="BNL97" s="311"/>
      <c r="BNM97" s="311"/>
      <c r="BNN97" s="311"/>
      <c r="BNO97" s="311"/>
      <c r="BNP97" s="311"/>
      <c r="BNQ97" s="311"/>
      <c r="BNR97" s="311"/>
      <c r="BNS97" s="311"/>
      <c r="BNT97" s="311"/>
      <c r="BNU97" s="311"/>
      <c r="BNV97" s="311"/>
      <c r="BNW97" s="311"/>
      <c r="BNX97" s="311"/>
      <c r="BNY97" s="311"/>
      <c r="BNZ97" s="311"/>
      <c r="BOA97" s="311"/>
      <c r="BOB97" s="311"/>
      <c r="BOC97" s="311"/>
      <c r="BOD97" s="311"/>
      <c r="BOE97" s="311"/>
      <c r="BOF97" s="311"/>
      <c r="BOG97" s="311"/>
      <c r="BOH97" s="311"/>
      <c r="BOI97" s="311"/>
      <c r="BOJ97" s="311"/>
      <c r="BOK97" s="311"/>
      <c r="BOL97" s="311"/>
      <c r="BOM97" s="311"/>
      <c r="BON97" s="311"/>
      <c r="BOO97" s="311"/>
      <c r="BOP97" s="311"/>
      <c r="BOQ97" s="311"/>
      <c r="BOR97" s="311"/>
      <c r="BOS97" s="311"/>
      <c r="BOT97" s="311"/>
      <c r="BOU97" s="311"/>
      <c r="BOV97" s="311"/>
      <c r="BOW97" s="311"/>
      <c r="BOX97" s="311"/>
      <c r="BOY97" s="311"/>
      <c r="BOZ97" s="311"/>
      <c r="BPA97" s="311"/>
      <c r="BPB97" s="311"/>
      <c r="BPC97" s="311"/>
      <c r="BPD97" s="311"/>
      <c r="BPE97" s="311"/>
      <c r="BPF97" s="311"/>
      <c r="BPG97" s="311"/>
      <c r="BPH97" s="311"/>
      <c r="BPI97" s="311"/>
      <c r="BPJ97" s="311"/>
      <c r="BPK97" s="311"/>
      <c r="BPL97" s="311"/>
      <c r="BPM97" s="311"/>
      <c r="BPN97" s="311"/>
      <c r="BPO97" s="311"/>
      <c r="BPP97" s="311"/>
      <c r="BPQ97" s="311"/>
      <c r="BPR97" s="311"/>
      <c r="BPS97" s="311"/>
      <c r="BPT97" s="311"/>
      <c r="BPU97" s="311"/>
      <c r="BPV97" s="311"/>
      <c r="BPW97" s="311"/>
      <c r="BPX97" s="311"/>
      <c r="BPY97" s="311"/>
      <c r="BPZ97" s="311"/>
      <c r="BQA97" s="311"/>
      <c r="BQB97" s="311"/>
      <c r="BQC97" s="311"/>
      <c r="BQD97" s="311"/>
      <c r="BQE97" s="311"/>
      <c r="BQF97" s="311"/>
      <c r="BQG97" s="311"/>
      <c r="BQH97" s="311"/>
      <c r="BQI97" s="311"/>
      <c r="BQJ97" s="311"/>
      <c r="BQK97" s="311"/>
      <c r="BQL97" s="311"/>
      <c r="BQM97" s="311"/>
      <c r="BQN97" s="311"/>
      <c r="BQO97" s="311"/>
      <c r="BQP97" s="311"/>
      <c r="BQQ97" s="311"/>
      <c r="BQR97" s="311"/>
      <c r="BQS97" s="311"/>
      <c r="BQT97" s="311"/>
      <c r="BQU97" s="311"/>
      <c r="BQV97" s="311"/>
      <c r="BQW97" s="311"/>
      <c r="BQX97" s="311"/>
      <c r="BQY97" s="311"/>
      <c r="BQZ97" s="311"/>
      <c r="BRA97" s="311"/>
      <c r="BRB97" s="311"/>
      <c r="BRC97" s="311"/>
      <c r="BRD97" s="311"/>
      <c r="BRE97" s="311"/>
      <c r="BRF97" s="311"/>
      <c r="BRG97" s="311"/>
      <c r="BRH97" s="311"/>
      <c r="BRI97" s="311"/>
      <c r="BRJ97" s="311"/>
      <c r="BRK97" s="311"/>
      <c r="BRL97" s="311"/>
      <c r="BRM97" s="311"/>
      <c r="BRN97" s="311"/>
      <c r="BRO97" s="311"/>
      <c r="BRP97" s="311"/>
      <c r="BRQ97" s="311"/>
      <c r="BRR97" s="311"/>
      <c r="BRS97" s="311"/>
      <c r="BRT97" s="311"/>
      <c r="BRU97" s="311"/>
      <c r="BRV97" s="311"/>
      <c r="BRW97" s="311"/>
      <c r="BRX97" s="311"/>
      <c r="BRY97" s="311"/>
      <c r="BRZ97" s="311"/>
      <c r="BSA97" s="311"/>
      <c r="BSB97" s="311"/>
      <c r="BSC97" s="311"/>
      <c r="BSD97" s="311"/>
      <c r="BSE97" s="311"/>
      <c r="BSF97" s="311"/>
      <c r="BSG97" s="311"/>
      <c r="BSH97" s="311"/>
      <c r="BSI97" s="311"/>
      <c r="BSJ97" s="311"/>
      <c r="BSK97" s="311"/>
      <c r="BSL97" s="311"/>
      <c r="BSM97" s="311"/>
      <c r="BSN97" s="311"/>
      <c r="BSO97" s="311"/>
      <c r="BSP97" s="311"/>
      <c r="BSQ97" s="311"/>
      <c r="BSR97" s="311"/>
      <c r="BSS97" s="311"/>
      <c r="BST97" s="311"/>
      <c r="BSU97" s="311"/>
      <c r="BSV97" s="311"/>
      <c r="BSW97" s="311"/>
      <c r="BSX97" s="311"/>
      <c r="BSY97" s="311"/>
      <c r="BSZ97" s="311"/>
      <c r="BTA97" s="311"/>
      <c r="BTB97" s="311"/>
      <c r="BTC97" s="311"/>
      <c r="BTD97" s="311"/>
      <c r="BTE97" s="311"/>
      <c r="BTF97" s="311"/>
      <c r="BTG97" s="311"/>
      <c r="BTH97" s="311"/>
      <c r="BTI97" s="311"/>
      <c r="BTJ97" s="311"/>
      <c r="BTK97" s="311"/>
      <c r="BTL97" s="311"/>
      <c r="BTM97" s="311"/>
      <c r="BTN97" s="311"/>
      <c r="BTO97" s="311"/>
      <c r="BTP97" s="311"/>
      <c r="BTQ97" s="311"/>
      <c r="BTR97" s="311"/>
      <c r="BTS97" s="311"/>
      <c r="BTT97" s="311"/>
      <c r="BTU97" s="311"/>
      <c r="BTV97" s="311"/>
      <c r="BTW97" s="311"/>
      <c r="BTX97" s="311"/>
      <c r="BTY97" s="311"/>
      <c r="BTZ97" s="311"/>
      <c r="BUA97" s="311"/>
      <c r="BUB97" s="311"/>
      <c r="BUC97" s="311"/>
      <c r="BUD97" s="311"/>
      <c r="BUE97" s="311"/>
      <c r="BUF97" s="311"/>
      <c r="BUG97" s="311"/>
      <c r="BUH97" s="311"/>
      <c r="BUI97" s="311"/>
      <c r="BUJ97" s="311"/>
      <c r="BUK97" s="311"/>
      <c r="BUL97" s="311"/>
      <c r="BUM97" s="311"/>
      <c r="BUN97" s="311"/>
      <c r="BUO97" s="311"/>
      <c r="BUP97" s="311"/>
      <c r="BUQ97" s="311"/>
      <c r="BUR97" s="311"/>
      <c r="BUS97" s="311"/>
      <c r="BUT97" s="311"/>
      <c r="BUU97" s="311"/>
      <c r="BUV97" s="311"/>
      <c r="BUW97" s="311"/>
      <c r="BUX97" s="311"/>
      <c r="BUY97" s="311"/>
      <c r="BUZ97" s="311"/>
      <c r="BVA97" s="311"/>
      <c r="BVB97" s="311"/>
      <c r="BVC97" s="311"/>
      <c r="BVD97" s="311"/>
      <c r="BVE97" s="311"/>
      <c r="BVF97" s="311"/>
      <c r="BVG97" s="311"/>
      <c r="BVH97" s="311"/>
      <c r="BVI97" s="311"/>
      <c r="BVJ97" s="311"/>
      <c r="BVK97" s="311"/>
      <c r="BVL97" s="311"/>
      <c r="BVM97" s="311"/>
      <c r="BVN97" s="311"/>
      <c r="BVO97" s="311"/>
      <c r="BVP97" s="311"/>
      <c r="BVQ97" s="311"/>
      <c r="BVR97" s="311"/>
      <c r="BVS97" s="311"/>
      <c r="BVT97" s="311"/>
      <c r="BVU97" s="311"/>
      <c r="BVV97" s="311"/>
      <c r="BVW97" s="311"/>
      <c r="BVX97" s="311"/>
      <c r="BVY97" s="311"/>
      <c r="BVZ97" s="311"/>
      <c r="BWA97" s="311"/>
      <c r="BWB97" s="311"/>
      <c r="BWC97" s="311"/>
      <c r="BWD97" s="311"/>
      <c r="BWE97" s="311"/>
      <c r="BWF97" s="311"/>
      <c r="BWG97" s="311"/>
      <c r="BWH97" s="311"/>
      <c r="BWI97" s="311"/>
      <c r="BWJ97" s="311"/>
      <c r="BWK97" s="311"/>
      <c r="BWL97" s="311"/>
      <c r="BWM97" s="311"/>
      <c r="BWN97" s="311"/>
      <c r="BWO97" s="311"/>
      <c r="BWP97" s="311"/>
      <c r="BWQ97" s="311"/>
      <c r="BWR97" s="311"/>
      <c r="BWS97" s="311"/>
      <c r="BWT97" s="311"/>
      <c r="BWU97" s="311"/>
      <c r="BWV97" s="311"/>
      <c r="BWW97" s="311"/>
      <c r="BWX97" s="311"/>
      <c r="BWY97" s="311"/>
      <c r="BWZ97" s="311"/>
      <c r="BXA97" s="311"/>
      <c r="BXB97" s="311"/>
      <c r="BXC97" s="311"/>
      <c r="BXD97" s="311"/>
      <c r="BXE97" s="311"/>
      <c r="BXF97" s="311"/>
      <c r="BXG97" s="311"/>
      <c r="BXH97" s="311"/>
      <c r="BXI97" s="311"/>
      <c r="BXJ97" s="311"/>
      <c r="BXK97" s="311"/>
      <c r="BXL97" s="311"/>
      <c r="BXM97" s="311"/>
      <c r="BXN97" s="311"/>
      <c r="BXO97" s="311"/>
      <c r="BXP97" s="311"/>
      <c r="BXQ97" s="311"/>
      <c r="BXR97" s="311"/>
      <c r="BXS97" s="311"/>
      <c r="BXT97" s="311"/>
      <c r="BXU97" s="311"/>
      <c r="BXV97" s="311"/>
      <c r="BXW97" s="311"/>
      <c r="BXX97" s="311"/>
      <c r="BXY97" s="311"/>
      <c r="BXZ97" s="311"/>
      <c r="BYA97" s="311"/>
      <c r="BYB97" s="311"/>
      <c r="BYC97" s="311"/>
      <c r="BYD97" s="311"/>
      <c r="BYE97" s="311"/>
      <c r="BYF97" s="311"/>
      <c r="BYG97" s="311"/>
      <c r="BYH97" s="311"/>
      <c r="BYI97" s="311"/>
      <c r="BYJ97" s="311"/>
      <c r="BYK97" s="311"/>
      <c r="BYL97" s="311"/>
      <c r="BYM97" s="311"/>
      <c r="BYN97" s="311"/>
      <c r="BYO97" s="311"/>
      <c r="BYP97" s="311"/>
      <c r="BYQ97" s="311"/>
      <c r="BYR97" s="311"/>
      <c r="BYS97" s="311"/>
      <c r="BYT97" s="311"/>
      <c r="BYU97" s="311"/>
      <c r="BYV97" s="311"/>
      <c r="BYW97" s="311"/>
      <c r="BYX97" s="311"/>
      <c r="BYY97" s="311"/>
      <c r="BYZ97" s="311"/>
      <c r="BZA97" s="311"/>
      <c r="BZB97" s="311"/>
      <c r="BZC97" s="311"/>
      <c r="BZD97" s="311"/>
      <c r="BZE97" s="311"/>
      <c r="BZF97" s="311"/>
      <c r="BZG97" s="311"/>
      <c r="BZH97" s="311"/>
      <c r="BZI97" s="311"/>
      <c r="BZJ97" s="311"/>
      <c r="BZK97" s="311"/>
      <c r="BZL97" s="311"/>
      <c r="BZM97" s="311"/>
      <c r="BZN97" s="311"/>
      <c r="BZO97" s="311"/>
      <c r="BZP97" s="311"/>
      <c r="BZQ97" s="311"/>
      <c r="BZR97" s="311"/>
      <c r="BZS97" s="311"/>
      <c r="BZT97" s="311"/>
      <c r="BZU97" s="311"/>
      <c r="BZV97" s="311"/>
      <c r="BZW97" s="311"/>
      <c r="BZX97" s="311"/>
      <c r="BZY97" s="311"/>
      <c r="BZZ97" s="311"/>
      <c r="CAA97" s="311"/>
      <c r="CAB97" s="311"/>
      <c r="CAC97" s="311"/>
      <c r="CAD97" s="311"/>
      <c r="CAE97" s="311"/>
      <c r="CAF97" s="311"/>
      <c r="CAG97" s="311"/>
      <c r="CAH97" s="311"/>
      <c r="CAI97" s="311"/>
      <c r="CAJ97" s="311"/>
      <c r="CAK97" s="311"/>
      <c r="CAL97" s="311"/>
      <c r="CAM97" s="311"/>
      <c r="CAN97" s="311"/>
      <c r="CAO97" s="311"/>
      <c r="CAP97" s="311"/>
      <c r="CAQ97" s="311"/>
      <c r="CAR97" s="311"/>
      <c r="CAS97" s="311"/>
      <c r="CAT97" s="311"/>
      <c r="CAU97" s="311"/>
      <c r="CAV97" s="311"/>
      <c r="CAW97" s="311"/>
      <c r="CAX97" s="311"/>
      <c r="CAY97" s="311"/>
      <c r="CAZ97" s="311"/>
      <c r="CBA97" s="311"/>
      <c r="CBB97" s="311"/>
      <c r="CBC97" s="311"/>
      <c r="CBD97" s="311"/>
      <c r="CBE97" s="311"/>
      <c r="CBF97" s="311"/>
      <c r="CBG97" s="311"/>
      <c r="CBH97" s="311"/>
      <c r="CBI97" s="311"/>
      <c r="CBJ97" s="311"/>
      <c r="CBK97" s="311"/>
      <c r="CBL97" s="311"/>
      <c r="CBM97" s="311"/>
      <c r="CBN97" s="311"/>
      <c r="CBO97" s="311"/>
      <c r="CBP97" s="311"/>
      <c r="CBQ97" s="311"/>
      <c r="CBR97" s="311"/>
      <c r="CBS97" s="311"/>
      <c r="CBT97" s="311"/>
      <c r="CBU97" s="311"/>
      <c r="CBV97" s="311"/>
      <c r="CBW97" s="311"/>
      <c r="CBX97" s="311"/>
      <c r="CBY97" s="311"/>
      <c r="CBZ97" s="311"/>
      <c r="CCA97" s="311"/>
      <c r="CCB97" s="311"/>
      <c r="CCC97" s="311"/>
      <c r="CCD97" s="311"/>
      <c r="CCE97" s="311"/>
      <c r="CCF97" s="311"/>
      <c r="CCG97" s="311"/>
      <c r="CCH97" s="311"/>
      <c r="CCI97" s="311"/>
      <c r="CCJ97" s="311"/>
      <c r="CCK97" s="311"/>
      <c r="CCL97" s="311"/>
      <c r="CCM97" s="311"/>
      <c r="CCN97" s="311"/>
      <c r="CCO97" s="311"/>
      <c r="CCP97" s="311"/>
      <c r="CCQ97" s="311"/>
      <c r="CCR97" s="311"/>
      <c r="CCS97" s="311"/>
      <c r="CCT97" s="311"/>
      <c r="CCU97" s="311"/>
      <c r="CCV97" s="311"/>
      <c r="CCW97" s="311"/>
      <c r="CCX97" s="311"/>
      <c r="CCY97" s="311"/>
      <c r="CCZ97" s="311"/>
      <c r="CDA97" s="311"/>
      <c r="CDB97" s="311"/>
      <c r="CDC97" s="311"/>
      <c r="CDD97" s="311"/>
      <c r="CDE97" s="311"/>
      <c r="CDF97" s="311"/>
      <c r="CDG97" s="311"/>
      <c r="CDH97" s="311"/>
      <c r="CDI97" s="311"/>
      <c r="CDJ97" s="311"/>
      <c r="CDK97" s="311"/>
      <c r="CDL97" s="311"/>
      <c r="CDM97" s="311"/>
      <c r="CDN97" s="311"/>
      <c r="CDO97" s="311"/>
      <c r="CDP97" s="311"/>
      <c r="CDQ97" s="311"/>
      <c r="CDR97" s="311"/>
      <c r="CDS97" s="311"/>
      <c r="CDT97" s="311"/>
      <c r="CDU97" s="311"/>
      <c r="CDV97" s="311"/>
      <c r="CDW97" s="311"/>
      <c r="CDX97" s="311"/>
      <c r="CDY97" s="311"/>
      <c r="CDZ97" s="311"/>
      <c r="CEA97" s="311"/>
      <c r="CEB97" s="311"/>
      <c r="CEC97" s="311"/>
      <c r="CED97" s="311"/>
      <c r="CEE97" s="311"/>
      <c r="CEF97" s="311"/>
      <c r="CEG97" s="311"/>
      <c r="CEH97" s="311"/>
      <c r="CEI97" s="311"/>
      <c r="CEJ97" s="311"/>
      <c r="CEK97" s="311"/>
      <c r="CEL97" s="311"/>
      <c r="CEM97" s="311"/>
      <c r="CEN97" s="311"/>
      <c r="CEO97" s="311"/>
      <c r="CEP97" s="311"/>
      <c r="CEQ97" s="311"/>
      <c r="CER97" s="311"/>
      <c r="CES97" s="311"/>
      <c r="CET97" s="311"/>
      <c r="CEU97" s="311"/>
      <c r="CEV97" s="311"/>
      <c r="CEW97" s="311"/>
      <c r="CEX97" s="311"/>
      <c r="CEY97" s="311"/>
      <c r="CEZ97" s="311"/>
      <c r="CFA97" s="311"/>
      <c r="CFB97" s="311"/>
      <c r="CFC97" s="311"/>
      <c r="CFD97" s="311"/>
      <c r="CFE97" s="311"/>
      <c r="CFF97" s="311"/>
      <c r="CFG97" s="311"/>
      <c r="CFH97" s="311"/>
      <c r="CFI97" s="311"/>
      <c r="CFJ97" s="311"/>
      <c r="CFK97" s="311"/>
      <c r="CFL97" s="311"/>
      <c r="CFM97" s="311"/>
      <c r="CFN97" s="311"/>
      <c r="CFO97" s="311"/>
      <c r="CFP97" s="311"/>
      <c r="CFQ97" s="311"/>
      <c r="CFR97" s="311"/>
      <c r="CFS97" s="311"/>
      <c r="CFT97" s="311"/>
      <c r="CFU97" s="311"/>
      <c r="CFV97" s="311"/>
      <c r="CFW97" s="311"/>
      <c r="CFX97" s="311"/>
      <c r="CFY97" s="311"/>
      <c r="CFZ97" s="311"/>
      <c r="CGA97" s="311"/>
      <c r="CGB97" s="311"/>
      <c r="CGC97" s="311"/>
      <c r="CGD97" s="311"/>
      <c r="CGE97" s="311"/>
      <c r="CGF97" s="311"/>
      <c r="CGG97" s="311"/>
      <c r="CGH97" s="311"/>
      <c r="CGI97" s="311"/>
      <c r="CGJ97" s="311"/>
      <c r="CGK97" s="311"/>
      <c r="CGL97" s="311"/>
      <c r="CGM97" s="311"/>
      <c r="CGN97" s="311"/>
      <c r="CGO97" s="311"/>
      <c r="CGP97" s="311"/>
      <c r="CGQ97" s="311"/>
      <c r="CGR97" s="311"/>
      <c r="CGS97" s="311"/>
      <c r="CGT97" s="311"/>
      <c r="CGU97" s="311"/>
      <c r="CGV97" s="311"/>
      <c r="CGW97" s="311"/>
      <c r="CGX97" s="311"/>
      <c r="CGY97" s="311"/>
      <c r="CGZ97" s="311"/>
      <c r="CHA97" s="311"/>
      <c r="CHB97" s="311"/>
      <c r="CHC97" s="311"/>
      <c r="CHD97" s="311"/>
      <c r="CHE97" s="311"/>
      <c r="CHF97" s="311"/>
      <c r="CHG97" s="311"/>
      <c r="CHH97" s="311"/>
      <c r="CHI97" s="311"/>
      <c r="CHJ97" s="311"/>
      <c r="CHK97" s="311"/>
      <c r="CHL97" s="311"/>
      <c r="CHM97" s="311"/>
      <c r="CHN97" s="311"/>
      <c r="CHO97" s="311"/>
      <c r="CHP97" s="311"/>
      <c r="CHQ97" s="311"/>
      <c r="CHR97" s="311"/>
      <c r="CHS97" s="311"/>
      <c r="CHT97" s="311"/>
      <c r="CHU97" s="311"/>
      <c r="CHV97" s="311"/>
      <c r="CHW97" s="311"/>
      <c r="CHX97" s="311"/>
      <c r="CHY97" s="311"/>
      <c r="CHZ97" s="311"/>
      <c r="CIA97" s="311"/>
      <c r="CIB97" s="311"/>
      <c r="CIC97" s="311"/>
      <c r="CID97" s="311"/>
      <c r="CIE97" s="311"/>
      <c r="CIF97" s="311"/>
      <c r="CIG97" s="311"/>
      <c r="CIH97" s="311"/>
      <c r="CII97" s="311"/>
      <c r="CIJ97" s="311"/>
      <c r="CIK97" s="311"/>
      <c r="CIL97" s="311"/>
      <c r="CIM97" s="311"/>
      <c r="CIN97" s="311"/>
      <c r="CIO97" s="311"/>
      <c r="CIP97" s="311"/>
      <c r="CIQ97" s="311"/>
      <c r="CIR97" s="311"/>
      <c r="CIS97" s="311"/>
      <c r="CIT97" s="311"/>
      <c r="CIU97" s="311"/>
      <c r="CIV97" s="311"/>
      <c r="CIW97" s="311"/>
      <c r="CIX97" s="311"/>
      <c r="CIY97" s="311"/>
      <c r="CIZ97" s="311"/>
      <c r="CJA97" s="311"/>
      <c r="CJB97" s="311"/>
      <c r="CJC97" s="311"/>
      <c r="CJD97" s="311"/>
      <c r="CJE97" s="311"/>
      <c r="CJF97" s="311"/>
      <c r="CJG97" s="311"/>
      <c r="CJH97" s="311"/>
      <c r="CJI97" s="311"/>
      <c r="CJJ97" s="311"/>
      <c r="CJK97" s="311"/>
      <c r="CJL97" s="311"/>
      <c r="CJM97" s="311"/>
      <c r="CJN97" s="311"/>
      <c r="CJO97" s="311"/>
      <c r="CJP97" s="311"/>
      <c r="CJQ97" s="311"/>
      <c r="CJR97" s="311"/>
      <c r="CJS97" s="311"/>
      <c r="CJT97" s="311"/>
      <c r="CJU97" s="311"/>
      <c r="CJV97" s="311"/>
      <c r="CJW97" s="311"/>
      <c r="CJX97" s="311"/>
      <c r="CJY97" s="311"/>
      <c r="CJZ97" s="311"/>
      <c r="CKA97" s="311"/>
      <c r="CKB97" s="311"/>
      <c r="CKC97" s="311"/>
      <c r="CKD97" s="311"/>
      <c r="CKE97" s="311"/>
      <c r="CKF97" s="311"/>
      <c r="CKG97" s="311"/>
      <c r="CKH97" s="311"/>
      <c r="CKI97" s="311"/>
      <c r="CKJ97" s="311"/>
      <c r="CKK97" s="311"/>
      <c r="CKL97" s="311"/>
      <c r="CKM97" s="311"/>
      <c r="CKN97" s="311"/>
      <c r="CKO97" s="311"/>
      <c r="CKP97" s="311"/>
      <c r="CKQ97" s="311"/>
      <c r="CKR97" s="311"/>
      <c r="CKS97" s="311"/>
      <c r="CKT97" s="311"/>
      <c r="CKU97" s="311"/>
      <c r="CKV97" s="311"/>
      <c r="CKW97" s="311"/>
      <c r="CKX97" s="311"/>
      <c r="CKY97" s="311"/>
      <c r="CKZ97" s="311"/>
      <c r="CLA97" s="311"/>
      <c r="CLB97" s="311"/>
      <c r="CLC97" s="311"/>
      <c r="CLD97" s="311"/>
      <c r="CLE97" s="311"/>
      <c r="CLF97" s="311"/>
      <c r="CLG97" s="311"/>
      <c r="CLH97" s="311"/>
      <c r="CLI97" s="311"/>
      <c r="CLJ97" s="311"/>
      <c r="CLK97" s="311"/>
      <c r="CLL97" s="311"/>
      <c r="CLM97" s="311"/>
      <c r="CLN97" s="311"/>
      <c r="CLO97" s="311"/>
      <c r="CLP97" s="311"/>
      <c r="CLQ97" s="311"/>
      <c r="CLR97" s="311"/>
      <c r="CLS97" s="311"/>
      <c r="CLT97" s="311"/>
      <c r="CLU97" s="311"/>
      <c r="CLV97" s="311"/>
      <c r="CLW97" s="311"/>
      <c r="CLX97" s="311"/>
      <c r="CLY97" s="311"/>
      <c r="CLZ97" s="311"/>
      <c r="CMA97" s="311"/>
      <c r="CMB97" s="311"/>
      <c r="CMC97" s="311"/>
      <c r="CMD97" s="311"/>
      <c r="CME97" s="311"/>
      <c r="CMF97" s="311"/>
      <c r="CMG97" s="311"/>
      <c r="CMH97" s="311"/>
      <c r="CMI97" s="311"/>
      <c r="CMJ97" s="311"/>
      <c r="CMK97" s="311"/>
      <c r="CML97" s="311"/>
      <c r="CMM97" s="311"/>
      <c r="CMN97" s="311"/>
      <c r="CMO97" s="311"/>
      <c r="CMP97" s="311"/>
      <c r="CMQ97" s="311"/>
      <c r="CMR97" s="311"/>
      <c r="CMS97" s="311"/>
      <c r="CMT97" s="311"/>
      <c r="CMU97" s="311"/>
      <c r="CMV97" s="311"/>
      <c r="CMW97" s="311"/>
      <c r="CMX97" s="311"/>
      <c r="CMY97" s="311"/>
      <c r="CMZ97" s="311"/>
      <c r="CNA97" s="311"/>
      <c r="CNB97" s="311"/>
      <c r="CNC97" s="311"/>
      <c r="CND97" s="311"/>
      <c r="CNE97" s="311"/>
      <c r="CNF97" s="311"/>
      <c r="CNG97" s="311"/>
      <c r="CNH97" s="311"/>
      <c r="CNI97" s="311"/>
      <c r="CNJ97" s="311"/>
      <c r="CNK97" s="311"/>
      <c r="CNL97" s="311"/>
      <c r="CNM97" s="311"/>
      <c r="CNN97" s="311"/>
      <c r="CNO97" s="311"/>
      <c r="CNP97" s="311"/>
      <c r="CNQ97" s="311"/>
      <c r="CNR97" s="311"/>
      <c r="CNS97" s="311"/>
      <c r="CNT97" s="311"/>
      <c r="CNU97" s="311"/>
      <c r="CNV97" s="311"/>
      <c r="CNW97" s="311"/>
      <c r="CNX97" s="311"/>
      <c r="CNY97" s="311"/>
      <c r="CNZ97" s="311"/>
      <c r="COA97" s="311"/>
      <c r="COB97" s="311"/>
      <c r="COC97" s="311"/>
      <c r="COD97" s="311"/>
      <c r="COE97" s="311"/>
      <c r="COF97" s="311"/>
      <c r="COG97" s="311"/>
      <c r="COH97" s="311"/>
      <c r="COI97" s="311"/>
      <c r="COJ97" s="311"/>
      <c r="COK97" s="311"/>
      <c r="COL97" s="311"/>
      <c r="COM97" s="311"/>
      <c r="CON97" s="311"/>
      <c r="COO97" s="311"/>
      <c r="COP97" s="311"/>
      <c r="COQ97" s="311"/>
      <c r="COR97" s="311"/>
      <c r="COS97" s="311"/>
      <c r="COT97" s="311"/>
      <c r="COU97" s="311"/>
      <c r="COV97" s="311"/>
      <c r="COW97" s="311"/>
      <c r="COX97" s="311"/>
      <c r="COY97" s="311"/>
      <c r="COZ97" s="311"/>
      <c r="CPA97" s="311"/>
      <c r="CPB97" s="311"/>
      <c r="CPC97" s="311"/>
      <c r="CPD97" s="311"/>
      <c r="CPE97" s="311"/>
      <c r="CPF97" s="311"/>
      <c r="CPG97" s="311"/>
      <c r="CPH97" s="311"/>
      <c r="CPI97" s="311"/>
      <c r="CPJ97" s="311"/>
      <c r="CPK97" s="311"/>
      <c r="CPL97" s="311"/>
      <c r="CPM97" s="311"/>
      <c r="CPN97" s="311"/>
      <c r="CPO97" s="311"/>
      <c r="CPP97" s="311"/>
      <c r="CPQ97" s="311"/>
      <c r="CPR97" s="311"/>
      <c r="CPS97" s="311"/>
      <c r="CPT97" s="311"/>
      <c r="CPU97" s="311"/>
      <c r="CPV97" s="311"/>
      <c r="CPW97" s="311"/>
      <c r="CPX97" s="311"/>
      <c r="CPY97" s="311"/>
      <c r="CPZ97" s="311"/>
      <c r="CQA97" s="311"/>
      <c r="CQB97" s="311"/>
      <c r="CQC97" s="311"/>
      <c r="CQD97" s="311"/>
      <c r="CQE97" s="311"/>
      <c r="CQF97" s="311"/>
      <c r="CQG97" s="311"/>
      <c r="CQH97" s="311"/>
      <c r="CQI97" s="311"/>
      <c r="CQJ97" s="311"/>
      <c r="CQK97" s="311"/>
      <c r="CQL97" s="311"/>
      <c r="CQM97" s="311"/>
      <c r="CQN97" s="311"/>
      <c r="CQO97" s="311"/>
      <c r="CQP97" s="311"/>
      <c r="CQQ97" s="311"/>
      <c r="CQR97" s="311"/>
      <c r="CQS97" s="311"/>
      <c r="CQT97" s="311"/>
      <c r="CQU97" s="311"/>
      <c r="CQV97" s="311"/>
      <c r="CQW97" s="311"/>
      <c r="CQX97" s="311"/>
      <c r="CQY97" s="311"/>
      <c r="CQZ97" s="311"/>
      <c r="CRA97" s="311"/>
      <c r="CRB97" s="311"/>
      <c r="CRC97" s="311"/>
      <c r="CRD97" s="311"/>
      <c r="CRE97" s="311"/>
      <c r="CRF97" s="311"/>
      <c r="CRG97" s="311"/>
      <c r="CRH97" s="311"/>
      <c r="CRI97" s="311"/>
      <c r="CRJ97" s="311"/>
      <c r="CRK97" s="311"/>
      <c r="CRL97" s="311"/>
      <c r="CRM97" s="311"/>
      <c r="CRN97" s="311"/>
      <c r="CRO97" s="311"/>
      <c r="CRP97" s="311"/>
      <c r="CRQ97" s="311"/>
      <c r="CRR97" s="311"/>
      <c r="CRS97" s="311"/>
      <c r="CRT97" s="311"/>
      <c r="CRU97" s="311"/>
      <c r="CRV97" s="311"/>
      <c r="CRW97" s="311"/>
      <c r="CRX97" s="311"/>
      <c r="CRY97" s="311"/>
      <c r="CRZ97" s="311"/>
      <c r="CSA97" s="311"/>
      <c r="CSB97" s="311"/>
      <c r="CSC97" s="311"/>
      <c r="CSD97" s="311"/>
      <c r="CSE97" s="311"/>
      <c r="CSF97" s="311"/>
      <c r="CSG97" s="311"/>
      <c r="CSH97" s="311"/>
      <c r="CSI97" s="311"/>
      <c r="CSJ97" s="311"/>
      <c r="CSK97" s="311"/>
      <c r="CSL97" s="311"/>
      <c r="CSM97" s="311"/>
      <c r="CSN97" s="311"/>
      <c r="CSO97" s="311"/>
      <c r="CSP97" s="311"/>
      <c r="CSQ97" s="311"/>
      <c r="CSR97" s="311"/>
      <c r="CSS97" s="311"/>
      <c r="CST97" s="311"/>
      <c r="CSU97" s="311"/>
      <c r="CSV97" s="311"/>
      <c r="CSW97" s="311"/>
      <c r="CSX97" s="311"/>
      <c r="CSY97" s="311"/>
      <c r="CSZ97" s="311"/>
      <c r="CTA97" s="311"/>
      <c r="CTB97" s="311"/>
      <c r="CTC97" s="311"/>
      <c r="CTD97" s="311"/>
      <c r="CTE97" s="311"/>
      <c r="CTF97" s="311"/>
      <c r="CTG97" s="311"/>
      <c r="CTH97" s="311"/>
      <c r="CTI97" s="311"/>
      <c r="CTJ97" s="311"/>
      <c r="CTK97" s="311"/>
      <c r="CTL97" s="311"/>
      <c r="CTM97" s="311"/>
      <c r="CTN97" s="311"/>
      <c r="CTO97" s="311"/>
      <c r="CTP97" s="311"/>
      <c r="CTQ97" s="311"/>
      <c r="CTR97" s="311"/>
      <c r="CTS97" s="311"/>
      <c r="CTT97" s="311"/>
      <c r="CTU97" s="311"/>
      <c r="CTV97" s="311"/>
      <c r="CTW97" s="311"/>
      <c r="CTX97" s="311"/>
      <c r="CTY97" s="311"/>
      <c r="CTZ97" s="311"/>
      <c r="CUA97" s="311"/>
      <c r="CUB97" s="311"/>
      <c r="CUC97" s="311"/>
      <c r="CUD97" s="311"/>
      <c r="CUE97" s="311"/>
      <c r="CUF97" s="311"/>
      <c r="CUG97" s="311"/>
      <c r="CUH97" s="311"/>
      <c r="CUI97" s="311"/>
      <c r="CUJ97" s="311"/>
      <c r="CUK97" s="311"/>
      <c r="CUL97" s="311"/>
      <c r="CUM97" s="311"/>
      <c r="CUN97" s="311"/>
      <c r="CUO97" s="311"/>
      <c r="CUP97" s="311"/>
      <c r="CUQ97" s="311"/>
      <c r="CUR97" s="311"/>
      <c r="CUS97" s="311"/>
      <c r="CUT97" s="311"/>
      <c r="CUU97" s="311"/>
      <c r="CUV97" s="311"/>
      <c r="CUW97" s="311"/>
      <c r="CUX97" s="311"/>
      <c r="CUY97" s="311"/>
      <c r="CUZ97" s="311"/>
      <c r="CVA97" s="311"/>
      <c r="CVB97" s="311"/>
      <c r="CVC97" s="311"/>
      <c r="CVD97" s="311"/>
      <c r="CVE97" s="311"/>
      <c r="CVF97" s="311"/>
      <c r="CVG97" s="311"/>
      <c r="CVH97" s="311"/>
      <c r="CVI97" s="311"/>
      <c r="CVJ97" s="311"/>
      <c r="CVK97" s="311"/>
      <c r="CVL97" s="311"/>
      <c r="CVM97" s="311"/>
      <c r="CVN97" s="311"/>
      <c r="CVO97" s="311"/>
      <c r="CVP97" s="311"/>
      <c r="CVQ97" s="311"/>
      <c r="CVR97" s="311"/>
      <c r="CVS97" s="311"/>
      <c r="CVT97" s="311"/>
      <c r="CVU97" s="311"/>
      <c r="CVV97" s="311"/>
      <c r="CVW97" s="311"/>
      <c r="CVX97" s="311"/>
      <c r="CVY97" s="311"/>
      <c r="CVZ97" s="311"/>
      <c r="CWA97" s="311"/>
      <c r="CWB97" s="311"/>
      <c r="CWC97" s="311"/>
      <c r="CWD97" s="311"/>
      <c r="CWE97" s="311"/>
      <c r="CWF97" s="311"/>
      <c r="CWG97" s="311"/>
      <c r="CWH97" s="311"/>
      <c r="CWI97" s="311"/>
      <c r="CWJ97" s="311"/>
      <c r="CWK97" s="311"/>
      <c r="CWL97" s="311"/>
      <c r="CWM97" s="311"/>
      <c r="CWN97" s="311"/>
      <c r="CWO97" s="311"/>
      <c r="CWP97" s="311"/>
      <c r="CWQ97" s="311"/>
      <c r="CWR97" s="311"/>
      <c r="CWS97" s="311"/>
      <c r="CWT97" s="311"/>
      <c r="CWU97" s="311"/>
      <c r="CWV97" s="311"/>
      <c r="CWW97" s="311"/>
      <c r="CWX97" s="311"/>
      <c r="CWY97" s="311"/>
      <c r="CWZ97" s="311"/>
      <c r="CXA97" s="311"/>
      <c r="CXB97" s="311"/>
      <c r="CXC97" s="311"/>
      <c r="CXD97" s="311"/>
      <c r="CXE97" s="311"/>
      <c r="CXF97" s="311"/>
      <c r="CXG97" s="311"/>
      <c r="CXH97" s="311"/>
      <c r="CXI97" s="311"/>
      <c r="CXJ97" s="311"/>
      <c r="CXK97" s="311"/>
      <c r="CXL97" s="311"/>
      <c r="CXM97" s="311"/>
      <c r="CXN97" s="311"/>
      <c r="CXO97" s="311"/>
      <c r="CXP97" s="311"/>
      <c r="CXQ97" s="311"/>
      <c r="CXR97" s="311"/>
      <c r="CXS97" s="311"/>
      <c r="CXT97" s="311"/>
      <c r="CXU97" s="311"/>
      <c r="CXV97" s="311"/>
      <c r="CXW97" s="311"/>
      <c r="CXX97" s="311"/>
      <c r="CXY97" s="311"/>
      <c r="CXZ97" s="311"/>
      <c r="CYA97" s="311"/>
      <c r="CYB97" s="311"/>
      <c r="CYC97" s="311"/>
      <c r="CYD97" s="311"/>
      <c r="CYE97" s="311"/>
      <c r="CYF97" s="311"/>
      <c r="CYG97" s="311"/>
      <c r="CYH97" s="311"/>
      <c r="CYI97" s="311"/>
      <c r="CYJ97" s="311"/>
      <c r="CYK97" s="311"/>
      <c r="CYL97" s="311"/>
      <c r="CYM97" s="311"/>
      <c r="CYN97" s="311"/>
      <c r="CYO97" s="311"/>
      <c r="CYP97" s="311"/>
      <c r="CYQ97" s="311"/>
      <c r="CYR97" s="311"/>
      <c r="CYS97" s="311"/>
      <c r="CYT97" s="311"/>
      <c r="CYU97" s="311"/>
      <c r="CYV97" s="311"/>
      <c r="CYW97" s="311"/>
      <c r="CYX97" s="311"/>
      <c r="CYY97" s="311"/>
      <c r="CYZ97" s="311"/>
      <c r="CZA97" s="311"/>
      <c r="CZB97" s="311"/>
      <c r="CZC97" s="311"/>
      <c r="CZD97" s="311"/>
      <c r="CZE97" s="311"/>
      <c r="CZF97" s="311"/>
      <c r="CZG97" s="311"/>
      <c r="CZH97" s="311"/>
      <c r="CZI97" s="311"/>
      <c r="CZJ97" s="311"/>
      <c r="CZK97" s="311"/>
      <c r="CZL97" s="311"/>
      <c r="CZM97" s="311"/>
      <c r="CZN97" s="311"/>
      <c r="CZO97" s="311"/>
      <c r="CZP97" s="311"/>
      <c r="CZQ97" s="311"/>
      <c r="CZR97" s="311"/>
      <c r="CZS97" s="311"/>
      <c r="CZT97" s="311"/>
      <c r="CZU97" s="311"/>
      <c r="CZV97" s="311"/>
      <c r="CZW97" s="311"/>
      <c r="CZX97" s="311"/>
      <c r="CZY97" s="311"/>
      <c r="CZZ97" s="311"/>
      <c r="DAA97" s="311"/>
      <c r="DAB97" s="311"/>
      <c r="DAC97" s="311"/>
      <c r="DAD97" s="311"/>
      <c r="DAE97" s="311"/>
      <c r="DAF97" s="311"/>
      <c r="DAG97" s="311"/>
      <c r="DAH97" s="311"/>
      <c r="DAI97" s="311"/>
      <c r="DAJ97" s="311"/>
      <c r="DAK97" s="311"/>
      <c r="DAL97" s="311"/>
      <c r="DAM97" s="311"/>
      <c r="DAN97" s="311"/>
      <c r="DAO97" s="311"/>
      <c r="DAP97" s="311"/>
      <c r="DAQ97" s="311"/>
      <c r="DAR97" s="311"/>
      <c r="DAS97" s="311"/>
      <c r="DAT97" s="311"/>
      <c r="DAU97" s="311"/>
      <c r="DAV97" s="311"/>
      <c r="DAW97" s="311"/>
      <c r="DAX97" s="311"/>
      <c r="DAY97" s="311"/>
      <c r="DAZ97" s="311"/>
      <c r="DBA97" s="311"/>
      <c r="DBB97" s="311"/>
      <c r="DBC97" s="311"/>
      <c r="DBD97" s="311"/>
      <c r="DBE97" s="311"/>
      <c r="DBF97" s="311"/>
      <c r="DBG97" s="311"/>
      <c r="DBH97" s="311"/>
      <c r="DBI97" s="311"/>
      <c r="DBJ97" s="311"/>
      <c r="DBK97" s="311"/>
      <c r="DBL97" s="311"/>
      <c r="DBM97" s="311"/>
      <c r="DBN97" s="311"/>
      <c r="DBO97" s="311"/>
      <c r="DBP97" s="311"/>
      <c r="DBQ97" s="311"/>
      <c r="DBR97" s="311"/>
      <c r="DBS97" s="311"/>
      <c r="DBT97" s="311"/>
      <c r="DBU97" s="311"/>
      <c r="DBV97" s="311"/>
      <c r="DBW97" s="311"/>
      <c r="DBX97" s="311"/>
      <c r="DBY97" s="311"/>
      <c r="DBZ97" s="311"/>
      <c r="DCA97" s="311"/>
      <c r="DCB97" s="311"/>
      <c r="DCC97" s="311"/>
      <c r="DCD97" s="311"/>
      <c r="DCE97" s="311"/>
      <c r="DCF97" s="311"/>
      <c r="DCG97" s="311"/>
      <c r="DCH97" s="311"/>
      <c r="DCI97" s="311"/>
      <c r="DCJ97" s="311"/>
      <c r="DCK97" s="311"/>
      <c r="DCL97" s="311"/>
      <c r="DCM97" s="311"/>
      <c r="DCN97" s="311"/>
      <c r="DCO97" s="311"/>
      <c r="DCP97" s="311"/>
      <c r="DCQ97" s="311"/>
      <c r="DCR97" s="311"/>
      <c r="DCS97" s="311"/>
      <c r="DCT97" s="311"/>
      <c r="DCU97" s="311"/>
      <c r="DCV97" s="311"/>
      <c r="DCW97" s="311"/>
      <c r="DCX97" s="311"/>
      <c r="DCY97" s="311"/>
      <c r="DCZ97" s="311"/>
      <c r="DDA97" s="311"/>
      <c r="DDB97" s="311"/>
      <c r="DDC97" s="311"/>
      <c r="DDD97" s="311"/>
      <c r="DDE97" s="311"/>
      <c r="DDF97" s="311"/>
      <c r="DDG97" s="311"/>
      <c r="DDH97" s="311"/>
      <c r="DDI97" s="311"/>
      <c r="DDJ97" s="311"/>
      <c r="DDK97" s="311"/>
      <c r="DDL97" s="311"/>
      <c r="DDM97" s="311"/>
      <c r="DDN97" s="311"/>
      <c r="DDO97" s="311"/>
      <c r="DDP97" s="311"/>
      <c r="DDQ97" s="311"/>
      <c r="DDR97" s="311"/>
      <c r="DDS97" s="311"/>
      <c r="DDT97" s="311"/>
      <c r="DDU97" s="311"/>
      <c r="DDV97" s="311"/>
      <c r="DDW97" s="311"/>
      <c r="DDX97" s="311"/>
      <c r="DDY97" s="311"/>
      <c r="DDZ97" s="311"/>
      <c r="DEA97" s="311"/>
      <c r="DEB97" s="311"/>
      <c r="DEC97" s="311"/>
      <c r="DED97" s="311"/>
      <c r="DEE97" s="311"/>
      <c r="DEF97" s="311"/>
      <c r="DEG97" s="311"/>
      <c r="DEH97" s="311"/>
      <c r="DEI97" s="311"/>
      <c r="DEJ97" s="311"/>
      <c r="DEK97" s="311"/>
      <c r="DEL97" s="311"/>
      <c r="DEM97" s="311"/>
      <c r="DEN97" s="311"/>
      <c r="DEO97" s="311"/>
      <c r="DEP97" s="311"/>
      <c r="DEQ97" s="311"/>
      <c r="DER97" s="311"/>
      <c r="DES97" s="311"/>
      <c r="DET97" s="311"/>
      <c r="DEU97" s="311"/>
      <c r="DEV97" s="311"/>
      <c r="DEW97" s="311"/>
      <c r="DEX97" s="311"/>
      <c r="DEY97" s="311"/>
      <c r="DEZ97" s="311"/>
      <c r="DFA97" s="311"/>
      <c r="DFB97" s="311"/>
      <c r="DFC97" s="311"/>
      <c r="DFD97" s="311"/>
      <c r="DFE97" s="311"/>
      <c r="DFF97" s="311"/>
      <c r="DFG97" s="311"/>
      <c r="DFH97" s="311"/>
      <c r="DFI97" s="311"/>
      <c r="DFJ97" s="311"/>
      <c r="DFK97" s="311"/>
      <c r="DFL97" s="311"/>
      <c r="DFM97" s="311"/>
      <c r="DFN97" s="311"/>
      <c r="DFO97" s="311"/>
      <c r="DFP97" s="311"/>
      <c r="DFQ97" s="311"/>
      <c r="DFR97" s="311"/>
      <c r="DFS97" s="311"/>
      <c r="DFT97" s="311"/>
      <c r="DFU97" s="311"/>
      <c r="DFV97" s="311"/>
      <c r="DFW97" s="311"/>
      <c r="DFX97" s="311"/>
      <c r="DFY97" s="311"/>
      <c r="DFZ97" s="311"/>
      <c r="DGA97" s="311"/>
      <c r="DGB97" s="311"/>
      <c r="DGC97" s="311"/>
      <c r="DGD97" s="311"/>
      <c r="DGE97" s="311"/>
      <c r="DGF97" s="311"/>
      <c r="DGG97" s="311"/>
      <c r="DGH97" s="311"/>
      <c r="DGI97" s="311"/>
      <c r="DGJ97" s="311"/>
      <c r="DGK97" s="311"/>
      <c r="DGL97" s="311"/>
      <c r="DGM97" s="311"/>
      <c r="DGN97" s="311"/>
      <c r="DGO97" s="311"/>
      <c r="DGP97" s="311"/>
      <c r="DGQ97" s="311"/>
      <c r="DGR97" s="311"/>
      <c r="DGS97" s="311"/>
      <c r="DGT97" s="311"/>
      <c r="DGU97" s="311"/>
      <c r="DGV97" s="311"/>
      <c r="DGW97" s="311"/>
      <c r="DGX97" s="311"/>
      <c r="DGY97" s="311"/>
      <c r="DGZ97" s="311"/>
      <c r="DHA97" s="311"/>
      <c r="DHB97" s="311"/>
      <c r="DHC97" s="311"/>
      <c r="DHD97" s="311"/>
      <c r="DHE97" s="311"/>
      <c r="DHF97" s="311"/>
      <c r="DHG97" s="311"/>
      <c r="DHH97" s="311"/>
      <c r="DHI97" s="311"/>
      <c r="DHJ97" s="311"/>
      <c r="DHK97" s="311"/>
      <c r="DHL97" s="311"/>
      <c r="DHM97" s="311"/>
      <c r="DHN97" s="311"/>
      <c r="DHO97" s="311"/>
      <c r="DHP97" s="311"/>
      <c r="DHQ97" s="311"/>
      <c r="DHR97" s="311"/>
      <c r="DHS97" s="311"/>
      <c r="DHT97" s="311"/>
      <c r="DHU97" s="311"/>
      <c r="DHV97" s="311"/>
      <c r="DHW97" s="311"/>
      <c r="DHX97" s="311"/>
      <c r="DHY97" s="311"/>
      <c r="DHZ97" s="311"/>
      <c r="DIA97" s="311"/>
      <c r="DIB97" s="311"/>
      <c r="DIC97" s="311"/>
      <c r="DID97" s="311"/>
      <c r="DIE97" s="311"/>
      <c r="DIF97" s="311"/>
      <c r="DIG97" s="311"/>
      <c r="DIH97" s="311"/>
      <c r="DII97" s="311"/>
      <c r="DIJ97" s="311"/>
      <c r="DIK97" s="311"/>
      <c r="DIL97" s="311"/>
      <c r="DIM97" s="311"/>
      <c r="DIN97" s="311"/>
      <c r="DIO97" s="311"/>
      <c r="DIP97" s="311"/>
      <c r="DIQ97" s="311"/>
      <c r="DIR97" s="311"/>
      <c r="DIS97" s="311"/>
      <c r="DIT97" s="311"/>
      <c r="DIU97" s="311"/>
      <c r="DIV97" s="311"/>
      <c r="DIW97" s="311"/>
      <c r="DIX97" s="311"/>
      <c r="DIY97" s="311"/>
      <c r="DIZ97" s="311"/>
      <c r="DJA97" s="311"/>
      <c r="DJB97" s="311"/>
      <c r="DJC97" s="311"/>
      <c r="DJD97" s="311"/>
      <c r="DJE97" s="311"/>
      <c r="DJF97" s="311"/>
      <c r="DJG97" s="311"/>
      <c r="DJH97" s="311"/>
      <c r="DJI97" s="311"/>
      <c r="DJJ97" s="311"/>
      <c r="DJK97" s="311"/>
      <c r="DJL97" s="311"/>
      <c r="DJM97" s="311"/>
      <c r="DJN97" s="311"/>
      <c r="DJO97" s="311"/>
      <c r="DJP97" s="311"/>
      <c r="DJQ97" s="311"/>
      <c r="DJR97" s="311"/>
      <c r="DJS97" s="311"/>
      <c r="DJT97" s="311"/>
      <c r="DJU97" s="311"/>
      <c r="DJV97" s="311"/>
      <c r="DJW97" s="311"/>
      <c r="DJX97" s="311"/>
      <c r="DJY97" s="311"/>
      <c r="DJZ97" s="311"/>
      <c r="DKA97" s="311"/>
      <c r="DKB97" s="311"/>
      <c r="DKC97" s="311"/>
      <c r="DKD97" s="311"/>
      <c r="DKE97" s="311"/>
      <c r="DKF97" s="311"/>
      <c r="DKG97" s="311"/>
      <c r="DKH97" s="311"/>
      <c r="DKI97" s="311"/>
      <c r="DKJ97" s="311"/>
      <c r="DKK97" s="311"/>
      <c r="DKL97" s="311"/>
      <c r="DKM97" s="311"/>
      <c r="DKN97" s="311"/>
      <c r="DKO97" s="311"/>
      <c r="DKP97" s="311"/>
      <c r="DKQ97" s="311"/>
      <c r="DKR97" s="311"/>
      <c r="DKS97" s="311"/>
      <c r="DKT97" s="311"/>
      <c r="DKU97" s="311"/>
      <c r="DKV97" s="311"/>
      <c r="DKW97" s="311"/>
      <c r="DKX97" s="311"/>
      <c r="DKY97" s="311"/>
      <c r="DKZ97" s="311"/>
      <c r="DLA97" s="311"/>
      <c r="DLB97" s="311"/>
      <c r="DLC97" s="311"/>
      <c r="DLD97" s="311"/>
      <c r="DLE97" s="311"/>
      <c r="DLF97" s="311"/>
      <c r="DLG97" s="311"/>
      <c r="DLH97" s="311"/>
      <c r="DLI97" s="311"/>
      <c r="DLJ97" s="311"/>
      <c r="DLK97" s="311"/>
      <c r="DLL97" s="311"/>
      <c r="DLM97" s="311"/>
      <c r="DLN97" s="311"/>
      <c r="DLO97" s="311"/>
      <c r="DLP97" s="311"/>
      <c r="DLQ97" s="311"/>
      <c r="DLR97" s="311"/>
      <c r="DLS97" s="311"/>
      <c r="DLT97" s="311"/>
      <c r="DLU97" s="311"/>
      <c r="DLV97" s="311"/>
      <c r="DLW97" s="311"/>
      <c r="DLX97" s="311"/>
      <c r="DLY97" s="311"/>
      <c r="DLZ97" s="311"/>
      <c r="DMA97" s="311"/>
      <c r="DMB97" s="311"/>
      <c r="DMC97" s="311"/>
      <c r="DMD97" s="311"/>
      <c r="DME97" s="311"/>
      <c r="DMF97" s="311"/>
      <c r="DMG97" s="311"/>
      <c r="DMH97" s="311"/>
      <c r="DMI97" s="311"/>
      <c r="DMJ97" s="311"/>
      <c r="DMK97" s="311"/>
      <c r="DML97" s="311"/>
      <c r="DMM97" s="311"/>
      <c r="DMN97" s="311"/>
      <c r="DMO97" s="311"/>
      <c r="DMP97" s="311"/>
      <c r="DMQ97" s="311"/>
      <c r="DMR97" s="311"/>
      <c r="DMS97" s="311"/>
      <c r="DMT97" s="311"/>
      <c r="DMU97" s="311"/>
      <c r="DMV97" s="311"/>
      <c r="DMW97" s="311"/>
      <c r="DMX97" s="311"/>
      <c r="DMY97" s="311"/>
      <c r="DMZ97" s="311"/>
      <c r="DNA97" s="311"/>
      <c r="DNB97" s="311"/>
      <c r="DNC97" s="311"/>
      <c r="DND97" s="311"/>
      <c r="DNE97" s="311"/>
      <c r="DNF97" s="311"/>
      <c r="DNG97" s="311"/>
      <c r="DNH97" s="311"/>
      <c r="DNI97" s="311"/>
      <c r="DNJ97" s="311"/>
      <c r="DNK97" s="311"/>
      <c r="DNL97" s="311"/>
      <c r="DNM97" s="311"/>
      <c r="DNN97" s="311"/>
      <c r="DNO97" s="311"/>
      <c r="DNP97" s="311"/>
      <c r="DNQ97" s="311"/>
      <c r="DNR97" s="311"/>
      <c r="DNS97" s="311"/>
      <c r="DNT97" s="311"/>
      <c r="DNU97" s="311"/>
      <c r="DNV97" s="311"/>
      <c r="DNW97" s="311"/>
      <c r="DNX97" s="311"/>
      <c r="DNY97" s="311"/>
      <c r="DNZ97" s="311"/>
      <c r="DOA97" s="311"/>
      <c r="DOB97" s="311"/>
      <c r="DOC97" s="311"/>
      <c r="DOD97" s="311"/>
      <c r="DOE97" s="311"/>
      <c r="DOF97" s="311"/>
      <c r="DOG97" s="311"/>
      <c r="DOH97" s="311"/>
      <c r="DOI97" s="311"/>
      <c r="DOJ97" s="311"/>
      <c r="DOK97" s="311"/>
      <c r="DOL97" s="311"/>
      <c r="DOM97" s="311"/>
      <c r="DON97" s="311"/>
      <c r="DOO97" s="311"/>
      <c r="DOP97" s="311"/>
      <c r="DOQ97" s="311"/>
      <c r="DOR97" s="311"/>
      <c r="DOS97" s="311"/>
      <c r="DOT97" s="311"/>
      <c r="DOU97" s="311"/>
      <c r="DOV97" s="311"/>
      <c r="DOW97" s="311"/>
      <c r="DOX97" s="311"/>
      <c r="DOY97" s="311"/>
      <c r="DOZ97" s="311"/>
      <c r="DPA97" s="311"/>
      <c r="DPB97" s="311"/>
      <c r="DPC97" s="311"/>
      <c r="DPD97" s="311"/>
      <c r="DPE97" s="311"/>
      <c r="DPF97" s="311"/>
      <c r="DPG97" s="311"/>
      <c r="DPH97" s="311"/>
      <c r="DPI97" s="311"/>
      <c r="DPJ97" s="311"/>
      <c r="DPK97" s="311"/>
      <c r="DPL97" s="311"/>
      <c r="DPM97" s="311"/>
      <c r="DPN97" s="311"/>
      <c r="DPO97" s="311"/>
      <c r="DPP97" s="311"/>
      <c r="DPQ97" s="311"/>
      <c r="DPR97" s="311"/>
      <c r="DPS97" s="311"/>
      <c r="DPT97" s="311"/>
      <c r="DPU97" s="311"/>
      <c r="DPV97" s="311"/>
      <c r="DPW97" s="311"/>
      <c r="DPX97" s="311"/>
      <c r="DPY97" s="311"/>
      <c r="DPZ97" s="311"/>
      <c r="DQA97" s="311"/>
      <c r="DQB97" s="311"/>
      <c r="DQC97" s="311"/>
      <c r="DQD97" s="311"/>
      <c r="DQE97" s="311"/>
      <c r="DQF97" s="311"/>
      <c r="DQG97" s="311"/>
      <c r="DQH97" s="311"/>
      <c r="DQI97" s="311"/>
      <c r="DQJ97" s="311"/>
      <c r="DQK97" s="311"/>
      <c r="DQL97" s="311"/>
      <c r="DQM97" s="311"/>
      <c r="DQN97" s="311"/>
      <c r="DQO97" s="311"/>
      <c r="DQP97" s="311"/>
      <c r="DQQ97" s="311"/>
      <c r="DQR97" s="311"/>
      <c r="DQS97" s="311"/>
      <c r="DQT97" s="311"/>
      <c r="DQU97" s="311"/>
      <c r="DQV97" s="311"/>
      <c r="DQW97" s="311"/>
      <c r="DQX97" s="311"/>
      <c r="DQY97" s="311"/>
      <c r="DQZ97" s="311"/>
      <c r="DRA97" s="311"/>
      <c r="DRB97" s="311"/>
      <c r="DRC97" s="311"/>
      <c r="DRD97" s="311"/>
      <c r="DRE97" s="311"/>
      <c r="DRF97" s="311"/>
      <c r="DRG97" s="311"/>
      <c r="DRH97" s="311"/>
      <c r="DRI97" s="311"/>
      <c r="DRJ97" s="311"/>
      <c r="DRK97" s="311"/>
      <c r="DRL97" s="311"/>
      <c r="DRM97" s="311"/>
      <c r="DRN97" s="311"/>
      <c r="DRO97" s="311"/>
      <c r="DRP97" s="311"/>
      <c r="DRQ97" s="311"/>
      <c r="DRR97" s="311"/>
      <c r="DRS97" s="311"/>
      <c r="DRT97" s="311"/>
      <c r="DRU97" s="311"/>
      <c r="DRV97" s="311"/>
      <c r="DRW97" s="311"/>
      <c r="DRX97" s="311"/>
      <c r="DRY97" s="311"/>
      <c r="DRZ97" s="311"/>
      <c r="DSA97" s="311"/>
      <c r="DSB97" s="311"/>
      <c r="DSC97" s="311"/>
      <c r="DSD97" s="311"/>
      <c r="DSE97" s="311"/>
      <c r="DSF97" s="311"/>
      <c r="DSG97" s="311"/>
      <c r="DSH97" s="311"/>
      <c r="DSI97" s="311"/>
      <c r="DSJ97" s="311"/>
      <c r="DSK97" s="311"/>
      <c r="DSL97" s="311"/>
      <c r="DSM97" s="311"/>
      <c r="DSN97" s="311"/>
      <c r="DSO97" s="311"/>
      <c r="DSP97" s="311"/>
      <c r="DSQ97" s="311"/>
      <c r="DSR97" s="311"/>
      <c r="DSS97" s="311"/>
      <c r="DST97" s="311"/>
      <c r="DSU97" s="311"/>
      <c r="DSV97" s="311"/>
      <c r="DSW97" s="311"/>
      <c r="DSX97" s="311"/>
      <c r="DSY97" s="311"/>
      <c r="DSZ97" s="311"/>
      <c r="DTA97" s="311"/>
      <c r="DTB97" s="311"/>
      <c r="DTC97" s="311"/>
      <c r="DTD97" s="311"/>
      <c r="DTE97" s="311"/>
      <c r="DTF97" s="311"/>
      <c r="DTG97" s="311"/>
      <c r="DTH97" s="311"/>
      <c r="DTI97" s="311"/>
      <c r="DTJ97" s="311"/>
      <c r="DTK97" s="311"/>
      <c r="DTL97" s="311"/>
      <c r="DTM97" s="311"/>
      <c r="DTN97" s="311"/>
      <c r="DTO97" s="311"/>
      <c r="DTP97" s="311"/>
      <c r="DTQ97" s="311"/>
      <c r="DTR97" s="311"/>
      <c r="DTS97" s="311"/>
      <c r="DTT97" s="311"/>
      <c r="DTU97" s="311"/>
      <c r="DTV97" s="311"/>
      <c r="DTW97" s="311"/>
      <c r="DTX97" s="311"/>
      <c r="DTY97" s="311"/>
      <c r="DTZ97" s="311"/>
      <c r="DUA97" s="311"/>
      <c r="DUB97" s="311"/>
      <c r="DUC97" s="311"/>
      <c r="DUD97" s="311"/>
      <c r="DUE97" s="311"/>
      <c r="DUF97" s="311"/>
      <c r="DUG97" s="311"/>
      <c r="DUH97" s="311"/>
      <c r="DUI97" s="311"/>
      <c r="DUJ97" s="311"/>
      <c r="DUK97" s="311"/>
      <c r="DUL97" s="311"/>
      <c r="DUM97" s="311"/>
      <c r="DUN97" s="311"/>
      <c r="DUO97" s="311"/>
      <c r="DUP97" s="311"/>
      <c r="DUQ97" s="311"/>
      <c r="DUR97" s="311"/>
      <c r="DUS97" s="311"/>
      <c r="DUT97" s="311"/>
      <c r="DUU97" s="311"/>
      <c r="DUV97" s="311"/>
      <c r="DUW97" s="311"/>
      <c r="DUX97" s="311"/>
      <c r="DUY97" s="311"/>
      <c r="DUZ97" s="311"/>
      <c r="DVA97" s="311"/>
      <c r="DVB97" s="311"/>
      <c r="DVC97" s="311"/>
      <c r="DVD97" s="311"/>
      <c r="DVE97" s="311"/>
      <c r="DVF97" s="311"/>
      <c r="DVG97" s="311"/>
      <c r="DVH97" s="311"/>
      <c r="DVI97" s="311"/>
      <c r="DVJ97" s="311"/>
      <c r="DVK97" s="311"/>
      <c r="DVL97" s="311"/>
      <c r="DVM97" s="311"/>
      <c r="DVN97" s="311"/>
      <c r="DVO97" s="311"/>
      <c r="DVP97" s="311"/>
      <c r="DVQ97" s="311"/>
      <c r="DVR97" s="311"/>
      <c r="DVS97" s="311"/>
      <c r="DVT97" s="311"/>
      <c r="DVU97" s="311"/>
      <c r="DVV97" s="311"/>
      <c r="DVW97" s="311"/>
      <c r="DVX97" s="311"/>
      <c r="DVY97" s="311"/>
      <c r="DVZ97" s="311"/>
      <c r="DWA97" s="311"/>
      <c r="DWB97" s="311"/>
      <c r="DWC97" s="311"/>
      <c r="DWD97" s="311"/>
      <c r="DWE97" s="311"/>
      <c r="DWF97" s="311"/>
      <c r="DWG97" s="311"/>
      <c r="DWH97" s="311"/>
      <c r="DWI97" s="311"/>
      <c r="DWJ97" s="311"/>
      <c r="DWK97" s="311"/>
      <c r="DWL97" s="311"/>
      <c r="DWM97" s="311"/>
      <c r="DWN97" s="311"/>
      <c r="DWO97" s="311"/>
      <c r="DWP97" s="311"/>
      <c r="DWQ97" s="311"/>
      <c r="DWR97" s="311"/>
      <c r="DWS97" s="311"/>
      <c r="DWT97" s="311"/>
      <c r="DWU97" s="311"/>
      <c r="DWV97" s="311"/>
      <c r="DWW97" s="311"/>
      <c r="DWX97" s="311"/>
      <c r="DWY97" s="311"/>
      <c r="DWZ97" s="311"/>
      <c r="DXA97" s="311"/>
      <c r="DXB97" s="311"/>
      <c r="DXC97" s="311"/>
      <c r="DXD97" s="311"/>
      <c r="DXE97" s="311"/>
      <c r="DXF97" s="311"/>
      <c r="DXG97" s="311"/>
      <c r="DXH97" s="311"/>
      <c r="DXI97" s="311"/>
      <c r="DXJ97" s="311"/>
      <c r="DXK97" s="311"/>
      <c r="DXL97" s="311"/>
      <c r="DXM97" s="311"/>
      <c r="DXN97" s="311"/>
      <c r="DXO97" s="311"/>
      <c r="DXP97" s="311"/>
      <c r="DXQ97" s="311"/>
      <c r="DXR97" s="311"/>
      <c r="DXS97" s="311"/>
      <c r="DXT97" s="311"/>
      <c r="DXU97" s="311"/>
      <c r="DXV97" s="311"/>
      <c r="DXW97" s="311"/>
      <c r="DXX97" s="311"/>
      <c r="DXY97" s="311"/>
      <c r="DXZ97" s="311"/>
      <c r="DYA97" s="311"/>
      <c r="DYB97" s="311"/>
      <c r="DYC97" s="311"/>
      <c r="DYD97" s="311"/>
      <c r="DYE97" s="311"/>
      <c r="DYF97" s="311"/>
      <c r="DYG97" s="311"/>
      <c r="DYH97" s="311"/>
      <c r="DYI97" s="311"/>
      <c r="DYJ97" s="311"/>
      <c r="DYK97" s="311"/>
      <c r="DYL97" s="311"/>
      <c r="DYM97" s="311"/>
      <c r="DYN97" s="311"/>
      <c r="DYO97" s="311"/>
      <c r="DYP97" s="311"/>
      <c r="DYQ97" s="311"/>
      <c r="DYR97" s="311"/>
      <c r="DYS97" s="311"/>
      <c r="DYT97" s="311"/>
      <c r="DYU97" s="311"/>
      <c r="DYV97" s="311"/>
      <c r="DYW97" s="311"/>
      <c r="DYX97" s="311"/>
      <c r="DYY97" s="311"/>
      <c r="DYZ97" s="311"/>
      <c r="DZA97" s="311"/>
      <c r="DZB97" s="311"/>
      <c r="DZC97" s="311"/>
      <c r="DZD97" s="311"/>
      <c r="DZE97" s="311"/>
      <c r="DZF97" s="311"/>
      <c r="DZG97" s="311"/>
      <c r="DZH97" s="311"/>
      <c r="DZI97" s="311"/>
      <c r="DZJ97" s="311"/>
      <c r="DZK97" s="311"/>
      <c r="DZL97" s="311"/>
      <c r="DZM97" s="311"/>
      <c r="DZN97" s="311"/>
      <c r="DZO97" s="311"/>
      <c r="DZP97" s="311"/>
      <c r="DZQ97" s="311"/>
      <c r="DZR97" s="311"/>
      <c r="DZS97" s="311"/>
      <c r="DZT97" s="311"/>
      <c r="DZU97" s="311"/>
      <c r="DZV97" s="311"/>
      <c r="DZW97" s="311"/>
      <c r="DZX97" s="311"/>
      <c r="DZY97" s="311"/>
      <c r="DZZ97" s="311"/>
      <c r="EAA97" s="311"/>
      <c r="EAB97" s="311"/>
      <c r="EAC97" s="311"/>
      <c r="EAD97" s="311"/>
      <c r="EAE97" s="311"/>
      <c r="EAF97" s="311"/>
      <c r="EAG97" s="311"/>
      <c r="EAH97" s="311"/>
      <c r="EAI97" s="311"/>
      <c r="EAJ97" s="311"/>
      <c r="EAK97" s="311"/>
      <c r="EAL97" s="311"/>
      <c r="EAM97" s="311"/>
      <c r="EAN97" s="311"/>
      <c r="EAO97" s="311"/>
      <c r="EAP97" s="311"/>
      <c r="EAQ97" s="311"/>
      <c r="EAR97" s="311"/>
      <c r="EAS97" s="311"/>
      <c r="EAT97" s="311"/>
      <c r="EAU97" s="311"/>
      <c r="EAV97" s="311"/>
      <c r="EAW97" s="311"/>
      <c r="EAX97" s="311"/>
      <c r="EAY97" s="311"/>
      <c r="EAZ97" s="311"/>
      <c r="EBA97" s="311"/>
      <c r="EBB97" s="311"/>
      <c r="EBC97" s="311"/>
      <c r="EBD97" s="311"/>
      <c r="EBE97" s="311"/>
      <c r="EBF97" s="311"/>
      <c r="EBG97" s="311"/>
      <c r="EBH97" s="311"/>
      <c r="EBI97" s="311"/>
      <c r="EBJ97" s="311"/>
      <c r="EBK97" s="311"/>
      <c r="EBL97" s="311"/>
      <c r="EBM97" s="311"/>
      <c r="EBN97" s="311"/>
      <c r="EBO97" s="311"/>
      <c r="EBP97" s="311"/>
      <c r="EBQ97" s="311"/>
      <c r="EBR97" s="311"/>
      <c r="EBS97" s="311"/>
      <c r="EBT97" s="311"/>
      <c r="EBU97" s="311"/>
      <c r="EBV97" s="311"/>
      <c r="EBW97" s="311"/>
      <c r="EBX97" s="311"/>
      <c r="EBY97" s="311"/>
      <c r="EBZ97" s="311"/>
      <c r="ECA97" s="311"/>
      <c r="ECB97" s="311"/>
      <c r="ECC97" s="311"/>
      <c r="ECD97" s="311"/>
      <c r="ECE97" s="311"/>
      <c r="ECF97" s="311"/>
      <c r="ECG97" s="311"/>
      <c r="ECH97" s="311"/>
      <c r="ECI97" s="311"/>
      <c r="ECJ97" s="311"/>
      <c r="ECK97" s="311"/>
      <c r="ECL97" s="311"/>
      <c r="ECM97" s="311"/>
      <c r="ECN97" s="311"/>
      <c r="ECO97" s="311"/>
      <c r="ECP97" s="311"/>
      <c r="ECQ97" s="311"/>
      <c r="ECR97" s="311"/>
      <c r="ECS97" s="311"/>
      <c r="ECT97" s="311"/>
      <c r="ECU97" s="311"/>
      <c r="ECV97" s="311"/>
      <c r="ECW97" s="311"/>
      <c r="ECX97" s="311"/>
      <c r="ECY97" s="311"/>
      <c r="ECZ97" s="311"/>
      <c r="EDA97" s="311"/>
      <c r="EDB97" s="311"/>
      <c r="EDC97" s="311"/>
      <c r="EDD97" s="311"/>
      <c r="EDE97" s="311"/>
      <c r="EDF97" s="311"/>
      <c r="EDG97" s="311"/>
      <c r="EDH97" s="311"/>
      <c r="EDI97" s="311"/>
      <c r="EDJ97" s="311"/>
      <c r="EDK97" s="311"/>
      <c r="EDL97" s="311"/>
      <c r="EDM97" s="311"/>
      <c r="EDN97" s="311"/>
      <c r="EDO97" s="311"/>
      <c r="EDP97" s="311"/>
      <c r="EDQ97" s="311"/>
      <c r="EDR97" s="311"/>
      <c r="EDS97" s="311"/>
      <c r="EDT97" s="311"/>
      <c r="EDU97" s="311"/>
      <c r="EDV97" s="311"/>
      <c r="EDW97" s="311"/>
      <c r="EDX97" s="311"/>
      <c r="EDY97" s="311"/>
      <c r="EDZ97" s="311"/>
      <c r="EEA97" s="311"/>
      <c r="EEB97" s="311"/>
      <c r="EEC97" s="311"/>
      <c r="EED97" s="311"/>
      <c r="EEE97" s="311"/>
      <c r="EEF97" s="311"/>
      <c r="EEG97" s="311"/>
      <c r="EEH97" s="311"/>
      <c r="EEI97" s="311"/>
      <c r="EEJ97" s="311"/>
      <c r="EEK97" s="311"/>
      <c r="EEL97" s="311"/>
      <c r="EEM97" s="311"/>
      <c r="EEN97" s="311"/>
      <c r="EEO97" s="311"/>
      <c r="EEP97" s="311"/>
      <c r="EEQ97" s="311"/>
      <c r="EER97" s="311"/>
      <c r="EES97" s="311"/>
      <c r="EET97" s="311"/>
      <c r="EEU97" s="311"/>
      <c r="EEV97" s="311"/>
      <c r="EEW97" s="311"/>
      <c r="EEX97" s="311"/>
      <c r="EEY97" s="311"/>
      <c r="EEZ97" s="311"/>
      <c r="EFA97" s="311"/>
      <c r="EFB97" s="311"/>
      <c r="EFC97" s="311"/>
      <c r="EFD97" s="311"/>
      <c r="EFE97" s="311"/>
      <c r="EFF97" s="311"/>
      <c r="EFG97" s="311"/>
      <c r="EFH97" s="311"/>
      <c r="EFI97" s="311"/>
      <c r="EFJ97" s="311"/>
      <c r="EFK97" s="311"/>
      <c r="EFL97" s="311"/>
      <c r="EFM97" s="311"/>
      <c r="EFN97" s="311"/>
      <c r="EFO97" s="311"/>
      <c r="EFP97" s="311"/>
      <c r="EFQ97" s="311"/>
      <c r="EFR97" s="311"/>
      <c r="EFS97" s="311"/>
      <c r="EFT97" s="311"/>
      <c r="EFU97" s="311"/>
      <c r="EFV97" s="311"/>
      <c r="EFW97" s="311"/>
      <c r="EFX97" s="311"/>
      <c r="EFY97" s="311"/>
      <c r="EFZ97" s="311"/>
      <c r="EGA97" s="311"/>
      <c r="EGB97" s="311"/>
      <c r="EGC97" s="311"/>
      <c r="EGD97" s="311"/>
      <c r="EGE97" s="311"/>
      <c r="EGF97" s="311"/>
      <c r="EGG97" s="311"/>
      <c r="EGH97" s="311"/>
      <c r="EGI97" s="311"/>
      <c r="EGJ97" s="311"/>
      <c r="EGK97" s="311"/>
      <c r="EGL97" s="311"/>
      <c r="EGM97" s="311"/>
      <c r="EGN97" s="311"/>
      <c r="EGO97" s="311"/>
      <c r="EGP97" s="311"/>
      <c r="EGQ97" s="311"/>
      <c r="EGR97" s="311"/>
      <c r="EGS97" s="311"/>
      <c r="EGT97" s="311"/>
      <c r="EGU97" s="311"/>
      <c r="EGV97" s="311"/>
      <c r="EGW97" s="311"/>
      <c r="EGX97" s="311"/>
      <c r="EGY97" s="311"/>
      <c r="EGZ97" s="311"/>
      <c r="EHA97" s="311"/>
      <c r="EHB97" s="311"/>
      <c r="EHC97" s="311"/>
      <c r="EHD97" s="311"/>
      <c r="EHE97" s="311"/>
      <c r="EHF97" s="311"/>
      <c r="EHG97" s="311"/>
      <c r="EHH97" s="311"/>
      <c r="EHI97" s="311"/>
      <c r="EHJ97" s="311"/>
      <c r="EHK97" s="311"/>
      <c r="EHL97" s="311"/>
      <c r="EHM97" s="311"/>
      <c r="EHN97" s="311"/>
      <c r="EHO97" s="311"/>
      <c r="EHP97" s="311"/>
      <c r="EHQ97" s="311"/>
      <c r="EHR97" s="311"/>
      <c r="EHS97" s="311"/>
      <c r="EHT97" s="311"/>
      <c r="EHU97" s="311"/>
      <c r="EHV97" s="311"/>
      <c r="EHW97" s="311"/>
      <c r="EHX97" s="311"/>
      <c r="EHY97" s="311"/>
      <c r="EHZ97" s="311"/>
      <c r="EIA97" s="311"/>
      <c r="EIB97" s="311"/>
      <c r="EIC97" s="311"/>
      <c r="EID97" s="311"/>
      <c r="EIE97" s="311"/>
      <c r="EIF97" s="311"/>
      <c r="EIG97" s="311"/>
      <c r="EIH97" s="311"/>
      <c r="EII97" s="311"/>
      <c r="EIJ97" s="311"/>
      <c r="EIK97" s="311"/>
      <c r="EIL97" s="311"/>
      <c r="EIM97" s="311"/>
      <c r="EIN97" s="311"/>
      <c r="EIO97" s="311"/>
      <c r="EIP97" s="311"/>
      <c r="EIQ97" s="311"/>
      <c r="EIR97" s="311"/>
      <c r="EIS97" s="311"/>
      <c r="EIT97" s="311"/>
      <c r="EIU97" s="311"/>
      <c r="EIV97" s="311"/>
      <c r="EIW97" s="311"/>
      <c r="EIX97" s="311"/>
      <c r="EIY97" s="311"/>
      <c r="EIZ97" s="311"/>
      <c r="EJA97" s="311"/>
      <c r="EJB97" s="311"/>
      <c r="EJC97" s="311"/>
      <c r="EJD97" s="311"/>
      <c r="EJE97" s="311"/>
      <c r="EJF97" s="311"/>
      <c r="EJG97" s="311"/>
      <c r="EJH97" s="311"/>
      <c r="EJI97" s="311"/>
      <c r="EJJ97" s="311"/>
      <c r="EJK97" s="311"/>
      <c r="EJL97" s="311"/>
      <c r="EJM97" s="311"/>
      <c r="EJN97" s="311"/>
      <c r="EJO97" s="311"/>
      <c r="EJP97" s="311"/>
      <c r="EJQ97" s="311"/>
      <c r="EJR97" s="311"/>
      <c r="EJS97" s="311"/>
      <c r="EJT97" s="311"/>
      <c r="EJU97" s="311"/>
      <c r="EJV97" s="311"/>
      <c r="EJW97" s="311"/>
      <c r="EJX97" s="311"/>
      <c r="EJY97" s="311"/>
      <c r="EJZ97" s="311"/>
      <c r="EKA97" s="311"/>
      <c r="EKB97" s="311"/>
      <c r="EKC97" s="311"/>
      <c r="EKD97" s="311"/>
      <c r="EKE97" s="311"/>
      <c r="EKF97" s="311"/>
      <c r="EKG97" s="311"/>
      <c r="EKH97" s="311"/>
      <c r="EKI97" s="311"/>
      <c r="EKJ97" s="311"/>
      <c r="EKK97" s="311"/>
      <c r="EKL97" s="311"/>
      <c r="EKM97" s="311"/>
      <c r="EKN97" s="311"/>
      <c r="EKO97" s="311"/>
      <c r="EKP97" s="311"/>
      <c r="EKQ97" s="311"/>
      <c r="EKR97" s="311"/>
      <c r="EKS97" s="311"/>
      <c r="EKT97" s="311"/>
      <c r="EKU97" s="311"/>
      <c r="EKV97" s="311"/>
      <c r="EKW97" s="311"/>
      <c r="EKX97" s="311"/>
      <c r="EKY97" s="311"/>
      <c r="EKZ97" s="311"/>
      <c r="ELA97" s="311"/>
      <c r="ELB97" s="311"/>
      <c r="ELC97" s="311"/>
      <c r="ELD97" s="311"/>
      <c r="ELE97" s="311"/>
      <c r="ELF97" s="311"/>
      <c r="ELG97" s="311"/>
      <c r="ELH97" s="311"/>
      <c r="ELI97" s="311"/>
      <c r="ELJ97" s="311"/>
      <c r="ELK97" s="311"/>
      <c r="ELL97" s="311"/>
      <c r="ELM97" s="311"/>
      <c r="ELN97" s="311"/>
      <c r="ELO97" s="311"/>
      <c r="ELP97" s="311"/>
      <c r="ELQ97" s="311"/>
      <c r="ELR97" s="311"/>
      <c r="ELS97" s="311"/>
      <c r="ELT97" s="311"/>
      <c r="ELU97" s="311"/>
      <c r="ELV97" s="311"/>
      <c r="ELW97" s="311"/>
      <c r="ELX97" s="311"/>
      <c r="ELY97" s="311"/>
      <c r="ELZ97" s="311"/>
      <c r="EMA97" s="311"/>
      <c r="EMB97" s="311"/>
      <c r="EMC97" s="311"/>
      <c r="EMD97" s="311"/>
      <c r="EME97" s="311"/>
      <c r="EMF97" s="311"/>
      <c r="EMG97" s="311"/>
      <c r="EMH97" s="311"/>
      <c r="EMI97" s="311"/>
      <c r="EMJ97" s="311"/>
      <c r="EMK97" s="311"/>
      <c r="EML97" s="311"/>
      <c r="EMM97" s="311"/>
      <c r="EMN97" s="311"/>
      <c r="EMO97" s="311"/>
      <c r="EMP97" s="311"/>
      <c r="EMQ97" s="311"/>
      <c r="EMR97" s="311"/>
      <c r="EMS97" s="311"/>
      <c r="EMT97" s="311"/>
      <c r="EMU97" s="311"/>
      <c r="EMV97" s="311"/>
      <c r="EMW97" s="311"/>
      <c r="EMX97" s="311"/>
      <c r="EMY97" s="311"/>
      <c r="EMZ97" s="311"/>
      <c r="ENA97" s="311"/>
      <c r="ENB97" s="311"/>
      <c r="ENC97" s="311"/>
      <c r="END97" s="311"/>
      <c r="ENE97" s="311"/>
      <c r="ENF97" s="311"/>
      <c r="ENG97" s="311"/>
      <c r="ENH97" s="311"/>
      <c r="ENI97" s="311"/>
      <c r="ENJ97" s="311"/>
      <c r="ENK97" s="311"/>
      <c r="ENL97" s="311"/>
      <c r="ENM97" s="311"/>
      <c r="ENN97" s="311"/>
      <c r="ENO97" s="311"/>
      <c r="ENP97" s="311"/>
      <c r="ENQ97" s="311"/>
      <c r="ENR97" s="311"/>
      <c r="ENS97" s="311"/>
      <c r="ENT97" s="311"/>
      <c r="ENU97" s="311"/>
      <c r="ENV97" s="311"/>
      <c r="ENW97" s="311"/>
      <c r="ENX97" s="311"/>
      <c r="ENY97" s="311"/>
      <c r="ENZ97" s="311"/>
      <c r="EOA97" s="311"/>
      <c r="EOB97" s="311"/>
      <c r="EOC97" s="311"/>
      <c r="EOD97" s="311"/>
      <c r="EOE97" s="311"/>
      <c r="EOF97" s="311"/>
      <c r="EOG97" s="311"/>
      <c r="EOH97" s="311"/>
      <c r="EOI97" s="311"/>
      <c r="EOJ97" s="311"/>
      <c r="EOK97" s="311"/>
      <c r="EOL97" s="311"/>
      <c r="EOM97" s="311"/>
      <c r="EON97" s="311"/>
      <c r="EOO97" s="311"/>
      <c r="EOP97" s="311"/>
      <c r="EOQ97" s="311"/>
      <c r="EOR97" s="311"/>
      <c r="EOS97" s="311"/>
      <c r="EOT97" s="311"/>
      <c r="EOU97" s="311"/>
      <c r="EOV97" s="311"/>
      <c r="EOW97" s="311"/>
      <c r="EOX97" s="311"/>
      <c r="EOY97" s="311"/>
      <c r="EOZ97" s="311"/>
      <c r="EPA97" s="311"/>
      <c r="EPB97" s="311"/>
      <c r="EPC97" s="311"/>
      <c r="EPD97" s="311"/>
      <c r="EPE97" s="311"/>
      <c r="EPF97" s="311"/>
      <c r="EPG97" s="311"/>
      <c r="EPH97" s="311"/>
      <c r="EPI97" s="311"/>
      <c r="EPJ97" s="311"/>
      <c r="EPK97" s="311"/>
      <c r="EPL97" s="311"/>
      <c r="EPM97" s="311"/>
      <c r="EPN97" s="311"/>
      <c r="EPO97" s="311"/>
      <c r="EPP97" s="311"/>
      <c r="EPQ97" s="311"/>
      <c r="EPR97" s="311"/>
      <c r="EPS97" s="311"/>
      <c r="EPT97" s="311"/>
      <c r="EPU97" s="311"/>
      <c r="EPV97" s="311"/>
      <c r="EPW97" s="311"/>
      <c r="EPX97" s="311"/>
      <c r="EPY97" s="311"/>
      <c r="EPZ97" s="311"/>
      <c r="EQA97" s="311"/>
      <c r="EQB97" s="311"/>
      <c r="EQC97" s="311"/>
      <c r="EQD97" s="311"/>
      <c r="EQE97" s="311"/>
      <c r="EQF97" s="311"/>
      <c r="EQG97" s="311"/>
      <c r="EQH97" s="311"/>
      <c r="EQI97" s="311"/>
      <c r="EQJ97" s="311"/>
      <c r="EQK97" s="311"/>
      <c r="EQL97" s="311"/>
      <c r="EQM97" s="311"/>
      <c r="EQN97" s="311"/>
      <c r="EQO97" s="311"/>
      <c r="EQP97" s="311"/>
      <c r="EQQ97" s="311"/>
      <c r="EQR97" s="311"/>
      <c r="EQS97" s="311"/>
      <c r="EQT97" s="311"/>
      <c r="EQU97" s="311"/>
      <c r="EQV97" s="311"/>
      <c r="EQW97" s="311"/>
      <c r="EQX97" s="311"/>
      <c r="EQY97" s="311"/>
      <c r="EQZ97" s="311"/>
      <c r="ERA97" s="311"/>
      <c r="ERB97" s="311"/>
      <c r="ERC97" s="311"/>
      <c r="ERD97" s="311"/>
      <c r="ERE97" s="311"/>
      <c r="ERF97" s="311"/>
      <c r="ERG97" s="311"/>
      <c r="ERH97" s="311"/>
      <c r="ERI97" s="311"/>
      <c r="ERJ97" s="311"/>
      <c r="ERK97" s="311"/>
      <c r="ERL97" s="311"/>
      <c r="ERM97" s="311"/>
      <c r="ERN97" s="311"/>
      <c r="ERO97" s="311"/>
      <c r="ERP97" s="311"/>
      <c r="ERQ97" s="311"/>
      <c r="ERR97" s="311"/>
      <c r="ERS97" s="311"/>
      <c r="ERT97" s="311"/>
      <c r="ERU97" s="311"/>
      <c r="ERV97" s="311"/>
      <c r="ERW97" s="311"/>
      <c r="ERX97" s="311"/>
      <c r="ERY97" s="311"/>
      <c r="ERZ97" s="311"/>
      <c r="ESA97" s="311"/>
      <c r="ESB97" s="311"/>
      <c r="ESC97" s="311"/>
      <c r="ESD97" s="311"/>
      <c r="ESE97" s="311"/>
      <c r="ESF97" s="311"/>
      <c r="ESG97" s="311"/>
      <c r="ESH97" s="311"/>
      <c r="ESI97" s="311"/>
      <c r="ESJ97" s="311"/>
      <c r="ESK97" s="311"/>
      <c r="ESL97" s="311"/>
      <c r="ESM97" s="311"/>
      <c r="ESN97" s="311"/>
      <c r="ESO97" s="311"/>
      <c r="ESP97" s="311"/>
      <c r="ESQ97" s="311"/>
      <c r="ESR97" s="311"/>
      <c r="ESS97" s="311"/>
      <c r="EST97" s="311"/>
      <c r="ESU97" s="311"/>
      <c r="ESV97" s="311"/>
      <c r="ESW97" s="311"/>
      <c r="ESX97" s="311"/>
      <c r="ESY97" s="311"/>
      <c r="ESZ97" s="311"/>
      <c r="ETA97" s="311"/>
      <c r="ETB97" s="311"/>
      <c r="ETC97" s="311"/>
      <c r="ETD97" s="311"/>
      <c r="ETE97" s="311"/>
      <c r="ETF97" s="311"/>
      <c r="ETG97" s="311"/>
      <c r="ETH97" s="311"/>
      <c r="ETI97" s="311"/>
      <c r="ETJ97" s="311"/>
      <c r="ETK97" s="311"/>
      <c r="ETL97" s="311"/>
      <c r="ETM97" s="311"/>
      <c r="ETN97" s="311"/>
      <c r="ETO97" s="311"/>
      <c r="ETP97" s="311"/>
      <c r="ETQ97" s="311"/>
      <c r="ETR97" s="311"/>
      <c r="ETS97" s="311"/>
      <c r="ETT97" s="311"/>
      <c r="ETU97" s="311"/>
      <c r="ETV97" s="311"/>
      <c r="ETW97" s="311"/>
      <c r="ETX97" s="311"/>
      <c r="ETY97" s="311"/>
      <c r="ETZ97" s="311"/>
      <c r="EUA97" s="311"/>
      <c r="EUB97" s="311"/>
      <c r="EUC97" s="311"/>
      <c r="EUD97" s="311"/>
      <c r="EUE97" s="311"/>
      <c r="EUF97" s="311"/>
      <c r="EUG97" s="311"/>
      <c r="EUH97" s="311"/>
      <c r="EUI97" s="311"/>
      <c r="EUJ97" s="311"/>
      <c r="EUK97" s="311"/>
      <c r="EUL97" s="311"/>
      <c r="EUM97" s="311"/>
      <c r="EUN97" s="311"/>
      <c r="EUO97" s="311"/>
      <c r="EUP97" s="311"/>
      <c r="EUQ97" s="311"/>
      <c r="EUR97" s="311"/>
      <c r="EUS97" s="311"/>
      <c r="EUT97" s="311"/>
      <c r="EUU97" s="311"/>
      <c r="EUV97" s="311"/>
      <c r="EUW97" s="311"/>
      <c r="EUX97" s="311"/>
      <c r="EUY97" s="311"/>
      <c r="EUZ97" s="311"/>
      <c r="EVA97" s="311"/>
      <c r="EVB97" s="311"/>
      <c r="EVC97" s="311"/>
      <c r="EVD97" s="311"/>
      <c r="EVE97" s="311"/>
      <c r="EVF97" s="311"/>
      <c r="EVG97" s="311"/>
      <c r="EVH97" s="311"/>
      <c r="EVI97" s="311"/>
      <c r="EVJ97" s="311"/>
      <c r="EVK97" s="311"/>
      <c r="EVL97" s="311"/>
      <c r="EVM97" s="311"/>
      <c r="EVN97" s="311"/>
      <c r="EVO97" s="311"/>
      <c r="EVP97" s="311"/>
      <c r="EVQ97" s="311"/>
      <c r="EVR97" s="311"/>
      <c r="EVS97" s="311"/>
      <c r="EVT97" s="311"/>
      <c r="EVU97" s="311"/>
      <c r="EVV97" s="311"/>
      <c r="EVW97" s="311"/>
      <c r="EVX97" s="311"/>
      <c r="EVY97" s="311"/>
      <c r="EVZ97" s="311"/>
      <c r="EWA97" s="311"/>
      <c r="EWB97" s="311"/>
      <c r="EWC97" s="311"/>
      <c r="EWD97" s="311"/>
      <c r="EWE97" s="311"/>
      <c r="EWF97" s="311"/>
      <c r="EWG97" s="311"/>
      <c r="EWH97" s="311"/>
      <c r="EWI97" s="311"/>
      <c r="EWJ97" s="311"/>
      <c r="EWK97" s="311"/>
      <c r="EWL97" s="311"/>
      <c r="EWM97" s="311"/>
      <c r="EWN97" s="311"/>
      <c r="EWO97" s="311"/>
      <c r="EWP97" s="311"/>
      <c r="EWQ97" s="311"/>
      <c r="EWR97" s="311"/>
      <c r="EWS97" s="311"/>
      <c r="EWT97" s="311"/>
      <c r="EWU97" s="311"/>
      <c r="EWV97" s="311"/>
      <c r="EWW97" s="311"/>
      <c r="EWX97" s="311"/>
      <c r="EWY97" s="311"/>
      <c r="EWZ97" s="311"/>
      <c r="EXA97" s="311"/>
      <c r="EXB97" s="311"/>
      <c r="EXC97" s="311"/>
      <c r="EXD97" s="311"/>
      <c r="EXE97" s="311"/>
      <c r="EXF97" s="311"/>
      <c r="EXG97" s="311"/>
      <c r="EXH97" s="311"/>
      <c r="EXI97" s="311"/>
      <c r="EXJ97" s="311"/>
      <c r="EXK97" s="311"/>
      <c r="EXL97" s="311"/>
      <c r="EXM97" s="311"/>
      <c r="EXN97" s="311"/>
      <c r="EXO97" s="311"/>
      <c r="EXP97" s="311"/>
      <c r="EXQ97" s="311"/>
      <c r="EXR97" s="311"/>
      <c r="EXS97" s="311"/>
      <c r="EXT97" s="311"/>
      <c r="EXU97" s="311"/>
      <c r="EXV97" s="311"/>
      <c r="EXW97" s="311"/>
      <c r="EXX97" s="311"/>
      <c r="EXY97" s="311"/>
      <c r="EXZ97" s="311"/>
      <c r="EYA97" s="311"/>
      <c r="EYB97" s="311"/>
      <c r="EYC97" s="311"/>
      <c r="EYD97" s="311"/>
      <c r="EYE97" s="311"/>
      <c r="EYF97" s="311"/>
      <c r="EYG97" s="311"/>
      <c r="EYH97" s="311"/>
      <c r="EYI97" s="311"/>
      <c r="EYJ97" s="311"/>
      <c r="EYK97" s="311"/>
      <c r="EYL97" s="311"/>
      <c r="EYM97" s="311"/>
      <c r="EYN97" s="311"/>
      <c r="EYO97" s="311"/>
      <c r="EYP97" s="311"/>
      <c r="EYQ97" s="311"/>
      <c r="EYR97" s="311"/>
      <c r="EYS97" s="311"/>
      <c r="EYT97" s="311"/>
      <c r="EYU97" s="311"/>
      <c r="EYV97" s="311"/>
      <c r="EYW97" s="311"/>
      <c r="EYX97" s="311"/>
      <c r="EYY97" s="311"/>
      <c r="EYZ97" s="311"/>
      <c r="EZA97" s="311"/>
      <c r="EZB97" s="311"/>
      <c r="EZC97" s="311"/>
      <c r="EZD97" s="311"/>
      <c r="EZE97" s="311"/>
      <c r="EZF97" s="311"/>
      <c r="EZG97" s="311"/>
      <c r="EZH97" s="311"/>
      <c r="EZI97" s="311"/>
      <c r="EZJ97" s="311"/>
      <c r="EZK97" s="311"/>
      <c r="EZL97" s="311"/>
      <c r="EZM97" s="311"/>
      <c r="EZN97" s="311"/>
      <c r="EZO97" s="311"/>
      <c r="EZP97" s="311"/>
      <c r="EZQ97" s="311"/>
      <c r="EZR97" s="311"/>
      <c r="EZS97" s="311"/>
      <c r="EZT97" s="311"/>
      <c r="EZU97" s="311"/>
      <c r="EZV97" s="311"/>
      <c r="EZW97" s="311"/>
      <c r="EZX97" s="311"/>
      <c r="EZY97" s="311"/>
      <c r="EZZ97" s="311"/>
      <c r="FAA97" s="311"/>
      <c r="FAB97" s="311"/>
      <c r="FAC97" s="311"/>
      <c r="FAD97" s="311"/>
      <c r="FAE97" s="311"/>
      <c r="FAF97" s="311"/>
      <c r="FAG97" s="311"/>
      <c r="FAH97" s="311"/>
      <c r="FAI97" s="311"/>
      <c r="FAJ97" s="311"/>
      <c r="FAK97" s="311"/>
      <c r="FAL97" s="311"/>
      <c r="FAM97" s="311"/>
      <c r="FAN97" s="311"/>
      <c r="FAO97" s="311"/>
      <c r="FAP97" s="311"/>
      <c r="FAQ97" s="311"/>
      <c r="FAR97" s="311"/>
      <c r="FAS97" s="311"/>
      <c r="FAT97" s="311"/>
      <c r="FAU97" s="311"/>
      <c r="FAV97" s="311"/>
      <c r="FAW97" s="311"/>
      <c r="FAX97" s="311"/>
      <c r="FAY97" s="311"/>
      <c r="FAZ97" s="311"/>
      <c r="FBA97" s="311"/>
      <c r="FBB97" s="311"/>
      <c r="FBC97" s="311"/>
      <c r="FBD97" s="311"/>
      <c r="FBE97" s="311"/>
      <c r="FBF97" s="311"/>
      <c r="FBG97" s="311"/>
      <c r="FBH97" s="311"/>
      <c r="FBI97" s="311"/>
      <c r="FBJ97" s="311"/>
      <c r="FBK97" s="311"/>
      <c r="FBL97" s="311"/>
      <c r="FBM97" s="311"/>
      <c r="FBN97" s="311"/>
      <c r="FBO97" s="311"/>
      <c r="FBP97" s="311"/>
      <c r="FBQ97" s="311"/>
      <c r="FBR97" s="311"/>
      <c r="FBS97" s="311"/>
      <c r="FBT97" s="311"/>
      <c r="FBU97" s="311"/>
      <c r="FBV97" s="311"/>
      <c r="FBW97" s="311"/>
      <c r="FBX97" s="311"/>
      <c r="FBY97" s="311"/>
      <c r="FBZ97" s="311"/>
      <c r="FCA97" s="311"/>
      <c r="FCB97" s="311"/>
      <c r="FCC97" s="311"/>
      <c r="FCD97" s="311"/>
      <c r="FCE97" s="311"/>
      <c r="FCF97" s="311"/>
      <c r="FCG97" s="311"/>
      <c r="FCH97" s="311"/>
      <c r="FCI97" s="311"/>
      <c r="FCJ97" s="311"/>
      <c r="FCK97" s="311"/>
      <c r="FCL97" s="311"/>
      <c r="FCM97" s="311"/>
      <c r="FCN97" s="311"/>
      <c r="FCO97" s="311"/>
      <c r="FCP97" s="311"/>
      <c r="FCQ97" s="311"/>
      <c r="FCR97" s="311"/>
      <c r="FCS97" s="311"/>
      <c r="FCT97" s="311"/>
      <c r="FCU97" s="311"/>
      <c r="FCV97" s="311"/>
      <c r="FCW97" s="311"/>
      <c r="FCX97" s="311"/>
      <c r="FCY97" s="311"/>
      <c r="FCZ97" s="311"/>
      <c r="FDA97" s="311"/>
      <c r="FDB97" s="311"/>
      <c r="FDC97" s="311"/>
      <c r="FDD97" s="311"/>
      <c r="FDE97" s="311"/>
      <c r="FDF97" s="311"/>
      <c r="FDG97" s="311"/>
      <c r="FDH97" s="311"/>
      <c r="FDI97" s="311"/>
      <c r="FDJ97" s="311"/>
      <c r="FDK97" s="311"/>
      <c r="FDL97" s="311"/>
      <c r="FDM97" s="311"/>
      <c r="FDN97" s="311"/>
      <c r="FDO97" s="311"/>
      <c r="FDP97" s="311"/>
      <c r="FDQ97" s="311"/>
      <c r="FDR97" s="311"/>
      <c r="FDS97" s="311"/>
      <c r="FDT97" s="311"/>
      <c r="FDU97" s="311"/>
      <c r="FDV97" s="311"/>
      <c r="FDW97" s="311"/>
      <c r="FDX97" s="311"/>
      <c r="FDY97" s="311"/>
      <c r="FDZ97" s="311"/>
      <c r="FEA97" s="311"/>
      <c r="FEB97" s="311"/>
      <c r="FEC97" s="311"/>
      <c r="FED97" s="311"/>
      <c r="FEE97" s="311"/>
      <c r="FEF97" s="311"/>
      <c r="FEG97" s="311"/>
      <c r="FEH97" s="311"/>
      <c r="FEI97" s="311"/>
      <c r="FEJ97" s="311"/>
      <c r="FEK97" s="311"/>
      <c r="FEL97" s="311"/>
      <c r="FEM97" s="311"/>
      <c r="FEN97" s="311"/>
      <c r="FEO97" s="311"/>
      <c r="FEP97" s="311"/>
      <c r="FEQ97" s="311"/>
      <c r="FER97" s="311"/>
      <c r="FES97" s="311"/>
      <c r="FET97" s="311"/>
      <c r="FEU97" s="311"/>
      <c r="FEV97" s="311"/>
      <c r="FEW97" s="311"/>
      <c r="FEX97" s="311"/>
      <c r="FEY97" s="311"/>
      <c r="FEZ97" s="311"/>
      <c r="FFA97" s="311"/>
      <c r="FFB97" s="311"/>
      <c r="FFC97" s="311"/>
      <c r="FFD97" s="311"/>
      <c r="FFE97" s="311"/>
      <c r="FFF97" s="311"/>
      <c r="FFG97" s="311"/>
      <c r="FFH97" s="311"/>
      <c r="FFI97" s="311"/>
      <c r="FFJ97" s="311"/>
      <c r="FFK97" s="311"/>
      <c r="FFL97" s="311"/>
      <c r="FFM97" s="311"/>
      <c r="FFN97" s="311"/>
      <c r="FFO97" s="311"/>
      <c r="FFP97" s="311"/>
      <c r="FFQ97" s="311"/>
      <c r="FFR97" s="311"/>
      <c r="FFS97" s="311"/>
      <c r="FFT97" s="311"/>
      <c r="FFU97" s="311"/>
      <c r="FFV97" s="311"/>
      <c r="FFW97" s="311"/>
      <c r="FFX97" s="311"/>
      <c r="FFY97" s="311"/>
      <c r="FFZ97" s="311"/>
      <c r="FGA97" s="311"/>
      <c r="FGB97" s="311"/>
      <c r="FGC97" s="311"/>
      <c r="FGD97" s="311"/>
      <c r="FGE97" s="311"/>
      <c r="FGF97" s="311"/>
      <c r="FGG97" s="311"/>
      <c r="FGH97" s="311"/>
      <c r="FGI97" s="311"/>
      <c r="FGJ97" s="311"/>
      <c r="FGK97" s="311"/>
      <c r="FGL97" s="311"/>
      <c r="FGM97" s="311"/>
      <c r="FGN97" s="311"/>
      <c r="FGO97" s="311"/>
      <c r="FGP97" s="311"/>
      <c r="FGQ97" s="311"/>
      <c r="FGR97" s="311"/>
      <c r="FGS97" s="311"/>
      <c r="FGT97" s="311"/>
      <c r="FGU97" s="311"/>
      <c r="FGV97" s="311"/>
      <c r="FGW97" s="311"/>
      <c r="FGX97" s="311"/>
      <c r="FGY97" s="311"/>
      <c r="FGZ97" s="311"/>
      <c r="FHA97" s="311"/>
      <c r="FHB97" s="311"/>
      <c r="FHC97" s="311"/>
      <c r="FHD97" s="311"/>
      <c r="FHE97" s="311"/>
      <c r="FHF97" s="311"/>
      <c r="FHG97" s="311"/>
      <c r="FHH97" s="311"/>
      <c r="FHI97" s="311"/>
      <c r="FHJ97" s="311"/>
      <c r="FHK97" s="311"/>
      <c r="FHL97" s="311"/>
      <c r="FHM97" s="311"/>
      <c r="FHN97" s="311"/>
      <c r="FHO97" s="311"/>
      <c r="FHP97" s="311"/>
      <c r="FHQ97" s="311"/>
      <c r="FHR97" s="311"/>
      <c r="FHS97" s="311"/>
      <c r="FHT97" s="311"/>
      <c r="FHU97" s="311"/>
      <c r="FHV97" s="311"/>
      <c r="FHW97" s="311"/>
      <c r="FHX97" s="311"/>
      <c r="FHY97" s="311"/>
      <c r="FHZ97" s="311"/>
      <c r="FIA97" s="311"/>
      <c r="FIB97" s="311"/>
      <c r="FIC97" s="311"/>
      <c r="FID97" s="311"/>
      <c r="FIE97" s="311"/>
      <c r="FIF97" s="311"/>
      <c r="FIG97" s="311"/>
      <c r="FIH97" s="311"/>
      <c r="FII97" s="311"/>
      <c r="FIJ97" s="311"/>
      <c r="FIK97" s="311"/>
      <c r="FIL97" s="311"/>
      <c r="FIM97" s="311"/>
      <c r="FIN97" s="311"/>
      <c r="FIO97" s="311"/>
      <c r="FIP97" s="311"/>
      <c r="FIQ97" s="311"/>
      <c r="FIR97" s="311"/>
      <c r="FIS97" s="311"/>
      <c r="FIT97" s="311"/>
      <c r="FIU97" s="311"/>
      <c r="FIV97" s="311"/>
      <c r="FIW97" s="311"/>
      <c r="FIX97" s="311"/>
      <c r="FIY97" s="311"/>
      <c r="FIZ97" s="311"/>
      <c r="FJA97" s="311"/>
      <c r="FJB97" s="311"/>
      <c r="FJC97" s="311"/>
      <c r="FJD97" s="311"/>
      <c r="FJE97" s="311"/>
      <c r="FJF97" s="311"/>
      <c r="FJG97" s="311"/>
      <c r="FJH97" s="311"/>
      <c r="FJI97" s="311"/>
      <c r="FJJ97" s="311"/>
      <c r="FJK97" s="311"/>
      <c r="FJL97" s="311"/>
      <c r="FJM97" s="311"/>
      <c r="FJN97" s="311"/>
      <c r="FJO97" s="311"/>
      <c r="FJP97" s="311"/>
      <c r="FJQ97" s="311"/>
      <c r="FJR97" s="311"/>
      <c r="FJS97" s="311"/>
      <c r="FJT97" s="311"/>
      <c r="FJU97" s="311"/>
      <c r="FJV97" s="311"/>
      <c r="FJW97" s="311"/>
      <c r="FJX97" s="311"/>
      <c r="FJY97" s="311"/>
      <c r="FJZ97" s="311"/>
      <c r="FKA97" s="311"/>
      <c r="FKB97" s="311"/>
      <c r="FKC97" s="311"/>
      <c r="FKD97" s="311"/>
      <c r="FKE97" s="311"/>
      <c r="FKF97" s="311"/>
      <c r="FKG97" s="311"/>
      <c r="FKH97" s="311"/>
      <c r="FKI97" s="311"/>
      <c r="FKJ97" s="311"/>
      <c r="FKK97" s="311"/>
      <c r="FKL97" s="311"/>
      <c r="FKM97" s="311"/>
      <c r="FKN97" s="311"/>
      <c r="FKO97" s="311"/>
      <c r="FKP97" s="311"/>
      <c r="FKQ97" s="311"/>
      <c r="FKR97" s="311"/>
      <c r="FKS97" s="311"/>
      <c r="FKT97" s="311"/>
      <c r="FKU97" s="311"/>
      <c r="FKV97" s="311"/>
      <c r="FKW97" s="311"/>
      <c r="FKX97" s="311"/>
      <c r="FKY97" s="311"/>
      <c r="FKZ97" s="311"/>
      <c r="FLA97" s="311"/>
      <c r="FLB97" s="311"/>
      <c r="FLC97" s="311"/>
      <c r="FLD97" s="311"/>
      <c r="FLE97" s="311"/>
      <c r="FLF97" s="311"/>
      <c r="FLG97" s="311"/>
      <c r="FLH97" s="311"/>
      <c r="FLI97" s="311"/>
      <c r="FLJ97" s="311"/>
      <c r="FLK97" s="311"/>
      <c r="FLL97" s="311"/>
      <c r="FLM97" s="311"/>
      <c r="FLN97" s="311"/>
      <c r="FLO97" s="311"/>
      <c r="FLP97" s="311"/>
      <c r="FLQ97" s="311"/>
      <c r="FLR97" s="311"/>
      <c r="FLS97" s="311"/>
      <c r="FLT97" s="311"/>
      <c r="FLU97" s="311"/>
      <c r="FLV97" s="311"/>
      <c r="FLW97" s="311"/>
      <c r="FLX97" s="311"/>
      <c r="FLY97" s="311"/>
      <c r="FLZ97" s="311"/>
      <c r="FMA97" s="311"/>
      <c r="FMB97" s="311"/>
      <c r="FMC97" s="311"/>
      <c r="FMD97" s="311"/>
      <c r="FME97" s="311"/>
      <c r="FMF97" s="311"/>
      <c r="FMG97" s="311"/>
      <c r="FMH97" s="311"/>
      <c r="FMI97" s="311"/>
      <c r="FMJ97" s="311"/>
      <c r="FMK97" s="311"/>
      <c r="FML97" s="311"/>
      <c r="FMM97" s="311"/>
      <c r="FMN97" s="311"/>
      <c r="FMO97" s="311"/>
      <c r="FMP97" s="311"/>
      <c r="FMQ97" s="311"/>
      <c r="FMR97" s="311"/>
      <c r="FMS97" s="311"/>
      <c r="FMT97" s="311"/>
      <c r="FMU97" s="311"/>
      <c r="FMV97" s="311"/>
      <c r="FMW97" s="311"/>
      <c r="FMX97" s="311"/>
      <c r="FMY97" s="311"/>
      <c r="FMZ97" s="311"/>
      <c r="FNA97" s="311"/>
      <c r="FNB97" s="311"/>
      <c r="FNC97" s="311"/>
      <c r="FND97" s="311"/>
      <c r="FNE97" s="311"/>
      <c r="FNF97" s="311"/>
      <c r="FNG97" s="311"/>
      <c r="FNH97" s="311"/>
      <c r="FNI97" s="311"/>
      <c r="FNJ97" s="311"/>
      <c r="FNK97" s="311"/>
      <c r="FNL97" s="311"/>
      <c r="FNM97" s="311"/>
      <c r="FNN97" s="311"/>
      <c r="FNO97" s="311"/>
      <c r="FNP97" s="311"/>
      <c r="FNQ97" s="311"/>
      <c r="FNR97" s="311"/>
      <c r="FNS97" s="311"/>
      <c r="FNT97" s="311"/>
      <c r="FNU97" s="311"/>
      <c r="FNV97" s="311"/>
      <c r="FNW97" s="311"/>
      <c r="FNX97" s="311"/>
      <c r="FNY97" s="311"/>
      <c r="FNZ97" s="311"/>
      <c r="FOA97" s="311"/>
      <c r="FOB97" s="311"/>
      <c r="FOC97" s="311"/>
      <c r="FOD97" s="311"/>
      <c r="FOE97" s="311"/>
      <c r="FOF97" s="311"/>
      <c r="FOG97" s="311"/>
      <c r="FOH97" s="311"/>
      <c r="FOI97" s="311"/>
      <c r="FOJ97" s="311"/>
      <c r="FOK97" s="311"/>
      <c r="FOL97" s="311"/>
      <c r="FOM97" s="311"/>
      <c r="FON97" s="311"/>
      <c r="FOO97" s="311"/>
      <c r="FOP97" s="311"/>
      <c r="FOQ97" s="311"/>
      <c r="FOR97" s="311"/>
      <c r="FOS97" s="311"/>
      <c r="FOT97" s="311"/>
      <c r="FOU97" s="311"/>
      <c r="FOV97" s="311"/>
      <c r="FOW97" s="311"/>
      <c r="FOX97" s="311"/>
      <c r="FOY97" s="311"/>
      <c r="FOZ97" s="311"/>
      <c r="FPA97" s="311"/>
      <c r="FPB97" s="311"/>
      <c r="FPC97" s="311"/>
      <c r="FPD97" s="311"/>
      <c r="FPE97" s="311"/>
      <c r="FPF97" s="311"/>
      <c r="FPG97" s="311"/>
      <c r="FPH97" s="311"/>
      <c r="FPI97" s="311"/>
      <c r="FPJ97" s="311"/>
      <c r="FPK97" s="311"/>
      <c r="FPL97" s="311"/>
      <c r="FPM97" s="311"/>
      <c r="FPN97" s="311"/>
      <c r="FPO97" s="311"/>
      <c r="FPP97" s="311"/>
      <c r="FPQ97" s="311"/>
      <c r="FPR97" s="311"/>
      <c r="FPS97" s="311"/>
      <c r="FPT97" s="311"/>
      <c r="FPU97" s="311"/>
      <c r="FPV97" s="311"/>
      <c r="FPW97" s="311"/>
      <c r="FPX97" s="311"/>
      <c r="FPY97" s="311"/>
      <c r="FPZ97" s="311"/>
      <c r="FQA97" s="311"/>
      <c r="FQB97" s="311"/>
      <c r="FQC97" s="311"/>
      <c r="FQD97" s="311"/>
      <c r="FQE97" s="311"/>
      <c r="FQF97" s="311"/>
      <c r="FQG97" s="311"/>
      <c r="FQH97" s="311"/>
      <c r="FQI97" s="311"/>
      <c r="FQJ97" s="311"/>
      <c r="FQK97" s="311"/>
      <c r="FQL97" s="311"/>
      <c r="FQM97" s="311"/>
      <c r="FQN97" s="311"/>
      <c r="FQO97" s="311"/>
      <c r="FQP97" s="311"/>
      <c r="FQQ97" s="311"/>
      <c r="FQR97" s="311"/>
      <c r="FQS97" s="311"/>
      <c r="FQT97" s="311"/>
      <c r="FQU97" s="311"/>
      <c r="FQV97" s="311"/>
      <c r="FQW97" s="311"/>
      <c r="FQX97" s="311"/>
      <c r="FQY97" s="311"/>
      <c r="FQZ97" s="311"/>
      <c r="FRA97" s="311"/>
      <c r="FRB97" s="311"/>
      <c r="FRC97" s="311"/>
      <c r="FRD97" s="311"/>
      <c r="FRE97" s="311"/>
      <c r="FRF97" s="311"/>
      <c r="FRG97" s="311"/>
      <c r="FRH97" s="311"/>
      <c r="FRI97" s="311"/>
      <c r="FRJ97" s="311"/>
      <c r="FRK97" s="311"/>
      <c r="FRL97" s="311"/>
      <c r="FRM97" s="311"/>
      <c r="FRN97" s="311"/>
      <c r="FRO97" s="311"/>
      <c r="FRP97" s="311"/>
      <c r="FRQ97" s="311"/>
      <c r="FRR97" s="311"/>
      <c r="FRS97" s="311"/>
      <c r="FRT97" s="311"/>
      <c r="FRU97" s="311"/>
      <c r="FRV97" s="311"/>
      <c r="FRW97" s="311"/>
      <c r="FRX97" s="311"/>
      <c r="FRY97" s="311"/>
      <c r="FRZ97" s="311"/>
      <c r="FSA97" s="311"/>
      <c r="FSB97" s="311"/>
      <c r="FSC97" s="311"/>
      <c r="FSD97" s="311"/>
      <c r="FSE97" s="311"/>
      <c r="FSF97" s="311"/>
      <c r="FSG97" s="311"/>
      <c r="FSH97" s="311"/>
      <c r="FSI97" s="311"/>
      <c r="FSJ97" s="311"/>
      <c r="FSK97" s="311"/>
      <c r="FSL97" s="311"/>
      <c r="FSM97" s="311"/>
      <c r="FSN97" s="311"/>
      <c r="FSO97" s="311"/>
      <c r="FSP97" s="311"/>
      <c r="FSQ97" s="311"/>
      <c r="FSR97" s="311"/>
      <c r="FSS97" s="311"/>
      <c r="FST97" s="311"/>
      <c r="FSU97" s="311"/>
      <c r="FSV97" s="311"/>
      <c r="FSW97" s="311"/>
      <c r="FSX97" s="311"/>
      <c r="FSY97" s="311"/>
      <c r="FSZ97" s="311"/>
      <c r="FTA97" s="311"/>
      <c r="FTB97" s="311"/>
      <c r="FTC97" s="311"/>
      <c r="FTD97" s="311"/>
      <c r="FTE97" s="311"/>
      <c r="FTF97" s="311"/>
      <c r="FTG97" s="311"/>
      <c r="FTH97" s="311"/>
      <c r="FTI97" s="311"/>
      <c r="FTJ97" s="311"/>
      <c r="FTK97" s="311"/>
      <c r="FTL97" s="311"/>
      <c r="FTM97" s="311"/>
      <c r="FTN97" s="311"/>
      <c r="FTO97" s="311"/>
      <c r="FTP97" s="311"/>
      <c r="FTQ97" s="311"/>
      <c r="FTR97" s="311"/>
      <c r="FTS97" s="311"/>
      <c r="FTT97" s="311"/>
      <c r="FTU97" s="311"/>
      <c r="FTV97" s="311"/>
      <c r="FTW97" s="311"/>
      <c r="FTX97" s="311"/>
      <c r="FTY97" s="311"/>
      <c r="FTZ97" s="311"/>
      <c r="FUA97" s="311"/>
      <c r="FUB97" s="311"/>
      <c r="FUC97" s="311"/>
      <c r="FUD97" s="311"/>
      <c r="FUE97" s="311"/>
      <c r="FUF97" s="311"/>
      <c r="FUG97" s="311"/>
      <c r="FUH97" s="311"/>
      <c r="FUI97" s="311"/>
      <c r="FUJ97" s="311"/>
      <c r="FUK97" s="311"/>
      <c r="FUL97" s="311"/>
      <c r="FUM97" s="311"/>
      <c r="FUN97" s="311"/>
      <c r="FUO97" s="311"/>
      <c r="FUP97" s="311"/>
      <c r="FUQ97" s="311"/>
      <c r="FUR97" s="311"/>
      <c r="FUS97" s="311"/>
      <c r="FUT97" s="311"/>
      <c r="FUU97" s="311"/>
      <c r="FUV97" s="311"/>
      <c r="FUW97" s="311"/>
      <c r="FUX97" s="311"/>
      <c r="FUY97" s="311"/>
      <c r="FUZ97" s="311"/>
      <c r="FVA97" s="311"/>
      <c r="FVB97" s="311"/>
      <c r="FVC97" s="311"/>
      <c r="FVD97" s="311"/>
      <c r="FVE97" s="311"/>
      <c r="FVF97" s="311"/>
      <c r="FVG97" s="311"/>
      <c r="FVH97" s="311"/>
      <c r="FVI97" s="311"/>
      <c r="FVJ97" s="311"/>
      <c r="FVK97" s="311"/>
      <c r="FVL97" s="311"/>
      <c r="FVM97" s="311"/>
      <c r="FVN97" s="311"/>
      <c r="FVO97" s="311"/>
      <c r="FVP97" s="311"/>
      <c r="FVQ97" s="311"/>
      <c r="FVR97" s="311"/>
      <c r="FVS97" s="311"/>
      <c r="FVT97" s="311"/>
      <c r="FVU97" s="311"/>
      <c r="FVV97" s="311"/>
      <c r="FVW97" s="311"/>
      <c r="FVX97" s="311"/>
      <c r="FVY97" s="311"/>
      <c r="FVZ97" s="311"/>
      <c r="FWA97" s="311"/>
      <c r="FWB97" s="311"/>
      <c r="FWC97" s="311"/>
      <c r="FWD97" s="311"/>
      <c r="FWE97" s="311"/>
      <c r="FWF97" s="311"/>
      <c r="FWG97" s="311"/>
      <c r="FWH97" s="311"/>
      <c r="FWI97" s="311"/>
      <c r="FWJ97" s="311"/>
      <c r="FWK97" s="311"/>
      <c r="FWL97" s="311"/>
      <c r="FWM97" s="311"/>
      <c r="FWN97" s="311"/>
      <c r="FWO97" s="311"/>
      <c r="FWP97" s="311"/>
      <c r="FWQ97" s="311"/>
      <c r="FWR97" s="311"/>
      <c r="FWS97" s="311"/>
      <c r="FWT97" s="311"/>
      <c r="FWU97" s="311"/>
      <c r="FWV97" s="311"/>
      <c r="FWW97" s="311"/>
      <c r="FWX97" s="311"/>
      <c r="FWY97" s="311"/>
      <c r="FWZ97" s="311"/>
      <c r="FXA97" s="311"/>
      <c r="FXB97" s="311"/>
      <c r="FXC97" s="311"/>
      <c r="FXD97" s="311"/>
      <c r="FXE97" s="311"/>
      <c r="FXF97" s="311"/>
      <c r="FXG97" s="311"/>
      <c r="FXH97" s="311"/>
      <c r="FXI97" s="311"/>
      <c r="FXJ97" s="311"/>
      <c r="FXK97" s="311"/>
      <c r="FXL97" s="311"/>
      <c r="FXM97" s="311"/>
      <c r="FXN97" s="311"/>
      <c r="FXO97" s="311"/>
      <c r="FXP97" s="311"/>
      <c r="FXQ97" s="311"/>
      <c r="FXR97" s="311"/>
      <c r="FXS97" s="311"/>
      <c r="FXT97" s="311"/>
      <c r="FXU97" s="311"/>
      <c r="FXV97" s="311"/>
      <c r="FXW97" s="311"/>
      <c r="FXX97" s="311"/>
      <c r="FXY97" s="311"/>
      <c r="FXZ97" s="311"/>
      <c r="FYA97" s="311"/>
      <c r="FYB97" s="311"/>
      <c r="FYC97" s="311"/>
      <c r="FYD97" s="311"/>
      <c r="FYE97" s="311"/>
      <c r="FYF97" s="311"/>
      <c r="FYG97" s="311"/>
      <c r="FYH97" s="311"/>
      <c r="FYI97" s="311"/>
      <c r="FYJ97" s="311"/>
      <c r="FYK97" s="311"/>
      <c r="FYL97" s="311"/>
      <c r="FYM97" s="311"/>
      <c r="FYN97" s="311"/>
      <c r="FYO97" s="311"/>
      <c r="FYP97" s="311"/>
      <c r="FYQ97" s="311"/>
      <c r="FYR97" s="311"/>
      <c r="FYS97" s="311"/>
      <c r="FYT97" s="311"/>
      <c r="FYU97" s="311"/>
      <c r="FYV97" s="311"/>
      <c r="FYW97" s="311"/>
      <c r="FYX97" s="311"/>
      <c r="FYY97" s="311"/>
      <c r="FYZ97" s="311"/>
      <c r="FZA97" s="311"/>
      <c r="FZB97" s="311"/>
      <c r="FZC97" s="311"/>
      <c r="FZD97" s="311"/>
      <c r="FZE97" s="311"/>
      <c r="FZF97" s="311"/>
      <c r="FZG97" s="311"/>
      <c r="FZH97" s="311"/>
      <c r="FZI97" s="311"/>
      <c r="FZJ97" s="311"/>
      <c r="FZK97" s="311"/>
      <c r="FZL97" s="311"/>
      <c r="FZM97" s="311"/>
      <c r="FZN97" s="311"/>
      <c r="FZO97" s="311"/>
      <c r="FZP97" s="311"/>
      <c r="FZQ97" s="311"/>
      <c r="FZR97" s="311"/>
      <c r="FZS97" s="311"/>
      <c r="FZT97" s="311"/>
      <c r="FZU97" s="311"/>
      <c r="FZV97" s="311"/>
      <c r="FZW97" s="311"/>
      <c r="FZX97" s="311"/>
      <c r="FZY97" s="311"/>
      <c r="FZZ97" s="311"/>
      <c r="GAA97" s="311"/>
      <c r="GAB97" s="311"/>
      <c r="GAC97" s="311"/>
      <c r="GAD97" s="311"/>
      <c r="GAE97" s="311"/>
      <c r="GAF97" s="311"/>
      <c r="GAG97" s="311"/>
      <c r="GAH97" s="311"/>
      <c r="GAI97" s="311"/>
      <c r="GAJ97" s="311"/>
      <c r="GAK97" s="311"/>
      <c r="GAL97" s="311"/>
      <c r="GAM97" s="311"/>
      <c r="GAN97" s="311"/>
      <c r="GAO97" s="311"/>
      <c r="GAP97" s="311"/>
      <c r="GAQ97" s="311"/>
      <c r="GAR97" s="311"/>
      <c r="GAS97" s="311"/>
      <c r="GAT97" s="311"/>
      <c r="GAU97" s="311"/>
      <c r="GAV97" s="311"/>
      <c r="GAW97" s="311"/>
      <c r="GAX97" s="311"/>
      <c r="GAY97" s="311"/>
      <c r="GAZ97" s="311"/>
      <c r="GBA97" s="311"/>
      <c r="GBB97" s="311"/>
      <c r="GBC97" s="311"/>
      <c r="GBD97" s="311"/>
      <c r="GBE97" s="311"/>
      <c r="GBF97" s="311"/>
      <c r="GBG97" s="311"/>
      <c r="GBH97" s="311"/>
      <c r="GBI97" s="311"/>
      <c r="GBJ97" s="311"/>
      <c r="GBK97" s="311"/>
      <c r="GBL97" s="311"/>
      <c r="GBM97" s="311"/>
      <c r="GBN97" s="311"/>
      <c r="GBO97" s="311"/>
      <c r="GBP97" s="311"/>
      <c r="GBQ97" s="311"/>
      <c r="GBR97" s="311"/>
      <c r="GBS97" s="311"/>
      <c r="GBT97" s="311"/>
      <c r="GBU97" s="311"/>
      <c r="GBV97" s="311"/>
      <c r="GBW97" s="311"/>
      <c r="GBX97" s="311"/>
      <c r="GBY97" s="311"/>
      <c r="GBZ97" s="311"/>
      <c r="GCA97" s="311"/>
      <c r="GCB97" s="311"/>
      <c r="GCC97" s="311"/>
      <c r="GCD97" s="311"/>
      <c r="GCE97" s="311"/>
      <c r="GCF97" s="311"/>
      <c r="GCG97" s="311"/>
      <c r="GCH97" s="311"/>
      <c r="GCI97" s="311"/>
      <c r="GCJ97" s="311"/>
      <c r="GCK97" s="311"/>
      <c r="GCL97" s="311"/>
      <c r="GCM97" s="311"/>
      <c r="GCN97" s="311"/>
      <c r="GCO97" s="311"/>
      <c r="GCP97" s="311"/>
      <c r="GCQ97" s="311"/>
      <c r="GCR97" s="311"/>
      <c r="GCS97" s="311"/>
      <c r="GCT97" s="311"/>
      <c r="GCU97" s="311"/>
      <c r="GCV97" s="311"/>
      <c r="GCW97" s="311"/>
      <c r="GCX97" s="311"/>
      <c r="GCY97" s="311"/>
      <c r="GCZ97" s="311"/>
      <c r="GDA97" s="311"/>
      <c r="GDB97" s="311"/>
      <c r="GDC97" s="311"/>
      <c r="GDD97" s="311"/>
      <c r="GDE97" s="311"/>
      <c r="GDF97" s="311"/>
      <c r="GDG97" s="311"/>
      <c r="GDH97" s="311"/>
      <c r="GDI97" s="311"/>
      <c r="GDJ97" s="311"/>
      <c r="GDK97" s="311"/>
      <c r="GDL97" s="311"/>
      <c r="GDM97" s="311"/>
      <c r="GDN97" s="311"/>
      <c r="GDO97" s="311"/>
      <c r="GDP97" s="311"/>
      <c r="GDQ97" s="311"/>
      <c r="GDR97" s="311"/>
      <c r="GDS97" s="311"/>
      <c r="GDT97" s="311"/>
      <c r="GDU97" s="311"/>
      <c r="GDV97" s="311"/>
      <c r="GDW97" s="311"/>
      <c r="GDX97" s="311"/>
      <c r="GDY97" s="311"/>
      <c r="GDZ97" s="311"/>
      <c r="GEA97" s="311"/>
      <c r="GEB97" s="311"/>
      <c r="GEC97" s="311"/>
      <c r="GED97" s="311"/>
      <c r="GEE97" s="311"/>
      <c r="GEF97" s="311"/>
      <c r="GEG97" s="311"/>
      <c r="GEH97" s="311"/>
      <c r="GEI97" s="311"/>
      <c r="GEJ97" s="311"/>
      <c r="GEK97" s="311"/>
      <c r="GEL97" s="311"/>
      <c r="GEM97" s="311"/>
      <c r="GEN97" s="311"/>
      <c r="GEO97" s="311"/>
      <c r="GEP97" s="311"/>
      <c r="GEQ97" s="311"/>
      <c r="GER97" s="311"/>
      <c r="GES97" s="311"/>
      <c r="GET97" s="311"/>
      <c r="GEU97" s="311"/>
      <c r="GEV97" s="311"/>
      <c r="GEW97" s="311"/>
      <c r="GEX97" s="311"/>
      <c r="GEY97" s="311"/>
      <c r="GEZ97" s="311"/>
      <c r="GFA97" s="311"/>
      <c r="GFB97" s="311"/>
      <c r="GFC97" s="311"/>
      <c r="GFD97" s="311"/>
      <c r="GFE97" s="311"/>
      <c r="GFF97" s="311"/>
      <c r="GFG97" s="311"/>
      <c r="GFH97" s="311"/>
      <c r="GFI97" s="311"/>
      <c r="GFJ97" s="311"/>
      <c r="GFK97" s="311"/>
      <c r="GFL97" s="311"/>
      <c r="GFM97" s="311"/>
      <c r="GFN97" s="311"/>
      <c r="GFO97" s="311"/>
      <c r="GFP97" s="311"/>
      <c r="GFQ97" s="311"/>
      <c r="GFR97" s="311"/>
      <c r="GFS97" s="311"/>
      <c r="GFT97" s="311"/>
      <c r="GFU97" s="311"/>
      <c r="GFV97" s="311"/>
      <c r="GFW97" s="311"/>
      <c r="GFX97" s="311"/>
      <c r="GFY97" s="311"/>
      <c r="GFZ97" s="311"/>
      <c r="GGA97" s="311"/>
      <c r="GGB97" s="311"/>
      <c r="GGC97" s="311"/>
      <c r="GGD97" s="311"/>
      <c r="GGE97" s="311"/>
      <c r="GGF97" s="311"/>
      <c r="GGG97" s="311"/>
      <c r="GGH97" s="311"/>
      <c r="GGI97" s="311"/>
      <c r="GGJ97" s="311"/>
      <c r="GGK97" s="311"/>
      <c r="GGL97" s="311"/>
      <c r="GGM97" s="311"/>
      <c r="GGN97" s="311"/>
      <c r="GGO97" s="311"/>
      <c r="GGP97" s="311"/>
      <c r="GGQ97" s="311"/>
      <c r="GGR97" s="311"/>
      <c r="GGS97" s="311"/>
      <c r="GGT97" s="311"/>
      <c r="GGU97" s="311"/>
      <c r="GGV97" s="311"/>
      <c r="GGW97" s="311"/>
      <c r="GGX97" s="311"/>
      <c r="GGY97" s="311"/>
      <c r="GGZ97" s="311"/>
      <c r="GHA97" s="311"/>
      <c r="GHB97" s="311"/>
      <c r="GHC97" s="311"/>
      <c r="GHD97" s="311"/>
      <c r="GHE97" s="311"/>
      <c r="GHF97" s="311"/>
      <c r="GHG97" s="311"/>
      <c r="GHH97" s="311"/>
      <c r="GHI97" s="311"/>
      <c r="GHJ97" s="311"/>
      <c r="GHK97" s="311"/>
      <c r="GHL97" s="311"/>
      <c r="GHM97" s="311"/>
      <c r="GHN97" s="311"/>
      <c r="GHO97" s="311"/>
      <c r="GHP97" s="311"/>
      <c r="GHQ97" s="311"/>
      <c r="GHR97" s="311"/>
      <c r="GHS97" s="311"/>
      <c r="GHT97" s="311"/>
      <c r="GHU97" s="311"/>
      <c r="GHV97" s="311"/>
      <c r="GHW97" s="311"/>
      <c r="GHX97" s="311"/>
      <c r="GHY97" s="311"/>
      <c r="GHZ97" s="311"/>
      <c r="GIA97" s="311"/>
      <c r="GIB97" s="311"/>
      <c r="GIC97" s="311"/>
      <c r="GID97" s="311"/>
      <c r="GIE97" s="311"/>
      <c r="GIF97" s="311"/>
      <c r="GIG97" s="311"/>
      <c r="GIH97" s="311"/>
      <c r="GII97" s="311"/>
      <c r="GIJ97" s="311"/>
      <c r="GIK97" s="311"/>
      <c r="GIL97" s="311"/>
      <c r="GIM97" s="311"/>
      <c r="GIN97" s="311"/>
      <c r="GIO97" s="311"/>
      <c r="GIP97" s="311"/>
      <c r="GIQ97" s="311"/>
      <c r="GIR97" s="311"/>
      <c r="GIS97" s="311"/>
      <c r="GIT97" s="311"/>
      <c r="GIU97" s="311"/>
      <c r="GIV97" s="311"/>
      <c r="GIW97" s="311"/>
      <c r="GIX97" s="311"/>
      <c r="GIY97" s="311"/>
      <c r="GIZ97" s="311"/>
      <c r="GJA97" s="311"/>
      <c r="GJB97" s="311"/>
      <c r="GJC97" s="311"/>
      <c r="GJD97" s="311"/>
      <c r="GJE97" s="311"/>
      <c r="GJF97" s="311"/>
      <c r="GJG97" s="311"/>
      <c r="GJH97" s="311"/>
      <c r="GJI97" s="311"/>
      <c r="GJJ97" s="311"/>
      <c r="GJK97" s="311"/>
      <c r="GJL97" s="311"/>
      <c r="GJM97" s="311"/>
      <c r="GJN97" s="311"/>
      <c r="GJO97" s="311"/>
      <c r="GJP97" s="311"/>
      <c r="GJQ97" s="311"/>
      <c r="GJR97" s="311"/>
      <c r="GJS97" s="311"/>
      <c r="GJT97" s="311"/>
      <c r="GJU97" s="311"/>
      <c r="GJV97" s="311"/>
      <c r="GJW97" s="311"/>
      <c r="GJX97" s="311"/>
      <c r="GJY97" s="311"/>
      <c r="GJZ97" s="311"/>
      <c r="GKA97" s="311"/>
      <c r="GKB97" s="311"/>
      <c r="GKC97" s="311"/>
      <c r="GKD97" s="311"/>
      <c r="GKE97" s="311"/>
      <c r="GKF97" s="311"/>
      <c r="GKG97" s="311"/>
      <c r="GKH97" s="311"/>
      <c r="GKI97" s="311"/>
      <c r="GKJ97" s="311"/>
      <c r="GKK97" s="311"/>
      <c r="GKL97" s="311"/>
      <c r="GKM97" s="311"/>
      <c r="GKN97" s="311"/>
      <c r="GKO97" s="311"/>
      <c r="GKP97" s="311"/>
      <c r="GKQ97" s="311"/>
      <c r="GKR97" s="311"/>
      <c r="GKS97" s="311"/>
      <c r="GKT97" s="311"/>
      <c r="GKU97" s="311"/>
      <c r="GKV97" s="311"/>
      <c r="GKW97" s="311"/>
      <c r="GKX97" s="311"/>
      <c r="GKY97" s="311"/>
      <c r="GKZ97" s="311"/>
      <c r="GLA97" s="311"/>
      <c r="GLB97" s="311"/>
      <c r="GLC97" s="311"/>
      <c r="GLD97" s="311"/>
      <c r="GLE97" s="311"/>
      <c r="GLF97" s="311"/>
      <c r="GLG97" s="311"/>
      <c r="GLH97" s="311"/>
      <c r="GLI97" s="311"/>
      <c r="GLJ97" s="311"/>
      <c r="GLK97" s="311"/>
      <c r="GLL97" s="311"/>
      <c r="GLM97" s="311"/>
      <c r="GLN97" s="311"/>
      <c r="GLO97" s="311"/>
      <c r="GLP97" s="311"/>
      <c r="GLQ97" s="311"/>
      <c r="GLR97" s="311"/>
      <c r="GLS97" s="311"/>
      <c r="GLT97" s="311"/>
      <c r="GLU97" s="311"/>
      <c r="GLV97" s="311"/>
      <c r="GLW97" s="311"/>
      <c r="GLX97" s="311"/>
      <c r="GLY97" s="311"/>
      <c r="GLZ97" s="311"/>
      <c r="GMA97" s="311"/>
      <c r="GMB97" s="311"/>
      <c r="GMC97" s="311"/>
      <c r="GMD97" s="311"/>
      <c r="GME97" s="311"/>
      <c r="GMF97" s="311"/>
      <c r="GMG97" s="311"/>
      <c r="GMH97" s="311"/>
      <c r="GMI97" s="311"/>
      <c r="GMJ97" s="311"/>
      <c r="GMK97" s="311"/>
      <c r="GML97" s="311"/>
      <c r="GMM97" s="311"/>
      <c r="GMN97" s="311"/>
      <c r="GMO97" s="311"/>
      <c r="GMP97" s="311"/>
      <c r="GMQ97" s="311"/>
      <c r="GMR97" s="311"/>
      <c r="GMS97" s="311"/>
      <c r="GMT97" s="311"/>
      <c r="GMU97" s="311"/>
      <c r="GMV97" s="311"/>
      <c r="GMW97" s="311"/>
      <c r="GMX97" s="311"/>
      <c r="GMY97" s="311"/>
      <c r="GMZ97" s="311"/>
      <c r="GNA97" s="311"/>
      <c r="GNB97" s="311"/>
      <c r="GNC97" s="311"/>
      <c r="GND97" s="311"/>
      <c r="GNE97" s="311"/>
      <c r="GNF97" s="311"/>
      <c r="GNG97" s="311"/>
      <c r="GNH97" s="311"/>
      <c r="GNI97" s="311"/>
      <c r="GNJ97" s="311"/>
      <c r="GNK97" s="311"/>
      <c r="GNL97" s="311"/>
      <c r="GNM97" s="311"/>
      <c r="GNN97" s="311"/>
      <c r="GNO97" s="311"/>
      <c r="GNP97" s="311"/>
      <c r="GNQ97" s="311"/>
      <c r="GNR97" s="311"/>
      <c r="GNS97" s="311"/>
      <c r="GNT97" s="311"/>
      <c r="GNU97" s="311"/>
      <c r="GNV97" s="311"/>
      <c r="GNW97" s="311"/>
      <c r="GNX97" s="311"/>
      <c r="GNY97" s="311"/>
      <c r="GNZ97" s="311"/>
      <c r="GOA97" s="311"/>
      <c r="GOB97" s="311"/>
      <c r="GOC97" s="311"/>
      <c r="GOD97" s="311"/>
      <c r="GOE97" s="311"/>
      <c r="GOF97" s="311"/>
      <c r="GOG97" s="311"/>
      <c r="GOH97" s="311"/>
      <c r="GOI97" s="311"/>
      <c r="GOJ97" s="311"/>
      <c r="GOK97" s="311"/>
      <c r="GOL97" s="311"/>
      <c r="GOM97" s="311"/>
      <c r="GON97" s="311"/>
      <c r="GOO97" s="311"/>
      <c r="GOP97" s="311"/>
      <c r="GOQ97" s="311"/>
      <c r="GOR97" s="311"/>
      <c r="GOS97" s="311"/>
      <c r="GOT97" s="311"/>
      <c r="GOU97" s="311"/>
      <c r="GOV97" s="311"/>
      <c r="GOW97" s="311"/>
      <c r="GOX97" s="311"/>
      <c r="GOY97" s="311"/>
      <c r="GOZ97" s="311"/>
      <c r="GPA97" s="311"/>
      <c r="GPB97" s="311"/>
      <c r="GPC97" s="311"/>
      <c r="GPD97" s="311"/>
      <c r="GPE97" s="311"/>
      <c r="GPF97" s="311"/>
      <c r="GPG97" s="311"/>
      <c r="GPH97" s="311"/>
      <c r="GPI97" s="311"/>
      <c r="GPJ97" s="311"/>
      <c r="GPK97" s="311"/>
      <c r="GPL97" s="311"/>
      <c r="GPM97" s="311"/>
      <c r="GPN97" s="311"/>
      <c r="GPO97" s="311"/>
      <c r="GPP97" s="311"/>
      <c r="GPQ97" s="311"/>
      <c r="GPR97" s="311"/>
      <c r="GPS97" s="311"/>
      <c r="GPT97" s="311"/>
      <c r="GPU97" s="311"/>
      <c r="GPV97" s="311"/>
      <c r="GPW97" s="311"/>
      <c r="GPX97" s="311"/>
      <c r="GPY97" s="311"/>
      <c r="GPZ97" s="311"/>
      <c r="GQA97" s="311"/>
      <c r="GQB97" s="311"/>
      <c r="GQC97" s="311"/>
      <c r="GQD97" s="311"/>
      <c r="GQE97" s="311"/>
      <c r="GQF97" s="311"/>
      <c r="GQG97" s="311"/>
      <c r="GQH97" s="311"/>
      <c r="GQI97" s="311"/>
      <c r="GQJ97" s="311"/>
      <c r="GQK97" s="311"/>
      <c r="GQL97" s="311"/>
      <c r="GQM97" s="311"/>
      <c r="GQN97" s="311"/>
      <c r="GQO97" s="311"/>
      <c r="GQP97" s="311"/>
      <c r="GQQ97" s="311"/>
      <c r="GQR97" s="311"/>
      <c r="GQS97" s="311"/>
      <c r="GQT97" s="311"/>
      <c r="GQU97" s="311"/>
      <c r="GQV97" s="311"/>
      <c r="GQW97" s="311"/>
      <c r="GQX97" s="311"/>
      <c r="GQY97" s="311"/>
      <c r="GQZ97" s="311"/>
      <c r="GRA97" s="311"/>
      <c r="GRB97" s="311"/>
      <c r="GRC97" s="311"/>
      <c r="GRD97" s="311"/>
      <c r="GRE97" s="311"/>
      <c r="GRF97" s="311"/>
      <c r="GRG97" s="311"/>
      <c r="GRH97" s="311"/>
      <c r="GRI97" s="311"/>
      <c r="GRJ97" s="311"/>
      <c r="GRK97" s="311"/>
      <c r="GRL97" s="311"/>
      <c r="GRM97" s="311"/>
      <c r="GRN97" s="311"/>
      <c r="GRO97" s="311"/>
      <c r="GRP97" s="311"/>
      <c r="GRQ97" s="311"/>
      <c r="GRR97" s="311"/>
      <c r="GRS97" s="311"/>
      <c r="GRT97" s="311"/>
      <c r="GRU97" s="311"/>
      <c r="GRV97" s="311"/>
      <c r="GRW97" s="311"/>
      <c r="GRX97" s="311"/>
      <c r="GRY97" s="311"/>
      <c r="GRZ97" s="311"/>
      <c r="GSA97" s="311"/>
      <c r="GSB97" s="311"/>
      <c r="GSC97" s="311"/>
      <c r="GSD97" s="311"/>
      <c r="GSE97" s="311"/>
      <c r="GSF97" s="311"/>
      <c r="GSG97" s="311"/>
      <c r="GSH97" s="311"/>
      <c r="GSI97" s="311"/>
      <c r="GSJ97" s="311"/>
      <c r="GSK97" s="311"/>
      <c r="GSL97" s="311"/>
      <c r="GSM97" s="311"/>
      <c r="GSN97" s="311"/>
      <c r="GSO97" s="311"/>
      <c r="GSP97" s="311"/>
      <c r="GSQ97" s="311"/>
      <c r="GSR97" s="311"/>
      <c r="GSS97" s="311"/>
      <c r="GST97" s="311"/>
      <c r="GSU97" s="311"/>
      <c r="GSV97" s="311"/>
      <c r="GSW97" s="311"/>
      <c r="GSX97" s="311"/>
      <c r="GSY97" s="311"/>
      <c r="GSZ97" s="311"/>
      <c r="GTA97" s="311"/>
      <c r="GTB97" s="311"/>
      <c r="GTC97" s="311"/>
      <c r="GTD97" s="311"/>
      <c r="GTE97" s="311"/>
      <c r="GTF97" s="311"/>
      <c r="GTG97" s="311"/>
      <c r="GTH97" s="311"/>
      <c r="GTI97" s="311"/>
      <c r="GTJ97" s="311"/>
      <c r="GTK97" s="311"/>
      <c r="GTL97" s="311"/>
      <c r="GTM97" s="311"/>
      <c r="GTN97" s="311"/>
      <c r="GTO97" s="311"/>
      <c r="GTP97" s="311"/>
      <c r="GTQ97" s="311"/>
      <c r="GTR97" s="311"/>
      <c r="GTS97" s="311"/>
      <c r="GTT97" s="311"/>
      <c r="GTU97" s="311"/>
      <c r="GTV97" s="311"/>
      <c r="GTW97" s="311"/>
      <c r="GTX97" s="311"/>
      <c r="GTY97" s="311"/>
      <c r="GTZ97" s="311"/>
      <c r="GUA97" s="311"/>
      <c r="GUB97" s="311"/>
      <c r="GUC97" s="311"/>
      <c r="GUD97" s="311"/>
      <c r="GUE97" s="311"/>
      <c r="GUF97" s="311"/>
      <c r="GUG97" s="311"/>
      <c r="GUH97" s="311"/>
      <c r="GUI97" s="311"/>
      <c r="GUJ97" s="311"/>
      <c r="GUK97" s="311"/>
      <c r="GUL97" s="311"/>
      <c r="GUM97" s="311"/>
      <c r="GUN97" s="311"/>
      <c r="GUO97" s="311"/>
      <c r="GUP97" s="311"/>
      <c r="GUQ97" s="311"/>
      <c r="GUR97" s="311"/>
      <c r="GUS97" s="311"/>
      <c r="GUT97" s="311"/>
      <c r="GUU97" s="311"/>
      <c r="GUV97" s="311"/>
      <c r="GUW97" s="311"/>
      <c r="GUX97" s="311"/>
      <c r="GUY97" s="311"/>
      <c r="GUZ97" s="311"/>
      <c r="GVA97" s="311"/>
      <c r="GVB97" s="311"/>
      <c r="GVC97" s="311"/>
      <c r="GVD97" s="311"/>
      <c r="GVE97" s="311"/>
      <c r="GVF97" s="311"/>
      <c r="GVG97" s="311"/>
      <c r="GVH97" s="311"/>
      <c r="GVI97" s="311"/>
      <c r="GVJ97" s="311"/>
      <c r="GVK97" s="311"/>
      <c r="GVL97" s="311"/>
      <c r="GVM97" s="311"/>
      <c r="GVN97" s="311"/>
      <c r="GVO97" s="311"/>
      <c r="GVP97" s="311"/>
      <c r="GVQ97" s="311"/>
      <c r="GVR97" s="311"/>
      <c r="GVS97" s="311"/>
      <c r="GVT97" s="311"/>
      <c r="GVU97" s="311"/>
      <c r="GVV97" s="311"/>
      <c r="GVW97" s="311"/>
      <c r="GVX97" s="311"/>
      <c r="GVY97" s="311"/>
      <c r="GVZ97" s="311"/>
      <c r="GWA97" s="311"/>
      <c r="GWB97" s="311"/>
      <c r="GWC97" s="311"/>
      <c r="GWD97" s="311"/>
      <c r="GWE97" s="311"/>
      <c r="GWF97" s="311"/>
      <c r="GWG97" s="311"/>
      <c r="GWH97" s="311"/>
      <c r="GWI97" s="311"/>
      <c r="GWJ97" s="311"/>
      <c r="GWK97" s="311"/>
      <c r="GWL97" s="311"/>
      <c r="GWM97" s="311"/>
      <c r="GWN97" s="311"/>
      <c r="GWO97" s="311"/>
      <c r="GWP97" s="311"/>
      <c r="GWQ97" s="311"/>
      <c r="GWR97" s="311"/>
      <c r="GWS97" s="311"/>
      <c r="GWT97" s="311"/>
      <c r="GWU97" s="311"/>
      <c r="GWV97" s="311"/>
      <c r="GWW97" s="311"/>
      <c r="GWX97" s="311"/>
      <c r="GWY97" s="311"/>
      <c r="GWZ97" s="311"/>
      <c r="GXA97" s="311"/>
      <c r="GXB97" s="311"/>
      <c r="GXC97" s="311"/>
      <c r="GXD97" s="311"/>
      <c r="GXE97" s="311"/>
      <c r="GXF97" s="311"/>
      <c r="GXG97" s="311"/>
      <c r="GXH97" s="311"/>
      <c r="GXI97" s="311"/>
      <c r="GXJ97" s="311"/>
      <c r="GXK97" s="311"/>
      <c r="GXL97" s="311"/>
      <c r="GXM97" s="311"/>
      <c r="GXN97" s="311"/>
      <c r="GXO97" s="311"/>
      <c r="GXP97" s="311"/>
      <c r="GXQ97" s="311"/>
      <c r="GXR97" s="311"/>
      <c r="GXS97" s="311"/>
      <c r="GXT97" s="311"/>
      <c r="GXU97" s="311"/>
      <c r="GXV97" s="311"/>
      <c r="GXW97" s="311"/>
      <c r="GXX97" s="311"/>
      <c r="GXY97" s="311"/>
      <c r="GXZ97" s="311"/>
      <c r="GYA97" s="311"/>
      <c r="GYB97" s="311"/>
      <c r="GYC97" s="311"/>
      <c r="GYD97" s="311"/>
      <c r="GYE97" s="311"/>
      <c r="GYF97" s="311"/>
      <c r="GYG97" s="311"/>
      <c r="GYH97" s="311"/>
      <c r="GYI97" s="311"/>
      <c r="GYJ97" s="311"/>
      <c r="GYK97" s="311"/>
      <c r="GYL97" s="311"/>
      <c r="GYM97" s="311"/>
      <c r="GYN97" s="311"/>
      <c r="GYO97" s="311"/>
      <c r="GYP97" s="311"/>
      <c r="GYQ97" s="311"/>
      <c r="GYR97" s="311"/>
      <c r="GYS97" s="311"/>
      <c r="GYT97" s="311"/>
      <c r="GYU97" s="311"/>
      <c r="GYV97" s="311"/>
      <c r="GYW97" s="311"/>
      <c r="GYX97" s="311"/>
      <c r="GYY97" s="311"/>
      <c r="GYZ97" s="311"/>
      <c r="GZA97" s="311"/>
      <c r="GZB97" s="311"/>
      <c r="GZC97" s="311"/>
      <c r="GZD97" s="311"/>
      <c r="GZE97" s="311"/>
      <c r="GZF97" s="311"/>
      <c r="GZG97" s="311"/>
      <c r="GZH97" s="311"/>
      <c r="GZI97" s="311"/>
      <c r="GZJ97" s="311"/>
      <c r="GZK97" s="311"/>
      <c r="GZL97" s="311"/>
      <c r="GZM97" s="311"/>
      <c r="GZN97" s="311"/>
      <c r="GZO97" s="311"/>
      <c r="GZP97" s="311"/>
      <c r="GZQ97" s="311"/>
      <c r="GZR97" s="311"/>
      <c r="GZS97" s="311"/>
      <c r="GZT97" s="311"/>
      <c r="GZU97" s="311"/>
      <c r="GZV97" s="311"/>
      <c r="GZW97" s="311"/>
      <c r="GZX97" s="311"/>
      <c r="GZY97" s="311"/>
      <c r="GZZ97" s="311"/>
      <c r="HAA97" s="311"/>
      <c r="HAB97" s="311"/>
      <c r="HAC97" s="311"/>
      <c r="HAD97" s="311"/>
      <c r="HAE97" s="311"/>
      <c r="HAF97" s="311"/>
      <c r="HAG97" s="311"/>
      <c r="HAH97" s="311"/>
      <c r="HAI97" s="311"/>
      <c r="HAJ97" s="311"/>
      <c r="HAK97" s="311"/>
      <c r="HAL97" s="311"/>
      <c r="HAM97" s="311"/>
      <c r="HAN97" s="311"/>
      <c r="HAO97" s="311"/>
      <c r="HAP97" s="311"/>
      <c r="HAQ97" s="311"/>
      <c r="HAR97" s="311"/>
      <c r="HAS97" s="311"/>
      <c r="HAT97" s="311"/>
      <c r="HAU97" s="311"/>
      <c r="HAV97" s="311"/>
      <c r="HAW97" s="311"/>
      <c r="HAX97" s="311"/>
      <c r="HAY97" s="311"/>
      <c r="HAZ97" s="311"/>
      <c r="HBA97" s="311"/>
      <c r="HBB97" s="311"/>
      <c r="HBC97" s="311"/>
      <c r="HBD97" s="311"/>
      <c r="HBE97" s="311"/>
      <c r="HBF97" s="311"/>
      <c r="HBG97" s="311"/>
      <c r="HBH97" s="311"/>
      <c r="HBI97" s="311"/>
      <c r="HBJ97" s="311"/>
      <c r="HBK97" s="311"/>
      <c r="HBL97" s="311"/>
      <c r="HBM97" s="311"/>
      <c r="HBN97" s="311"/>
      <c r="HBO97" s="311"/>
      <c r="HBP97" s="311"/>
      <c r="HBQ97" s="311"/>
      <c r="HBR97" s="311"/>
      <c r="HBS97" s="311"/>
      <c r="HBT97" s="311"/>
      <c r="HBU97" s="311"/>
      <c r="HBV97" s="311"/>
      <c r="HBW97" s="311"/>
      <c r="HBX97" s="311"/>
      <c r="HBY97" s="311"/>
      <c r="HBZ97" s="311"/>
      <c r="HCA97" s="311"/>
      <c r="HCB97" s="311"/>
      <c r="HCC97" s="311"/>
      <c r="HCD97" s="311"/>
      <c r="HCE97" s="311"/>
      <c r="HCF97" s="311"/>
      <c r="HCG97" s="311"/>
      <c r="HCH97" s="311"/>
      <c r="HCI97" s="311"/>
      <c r="HCJ97" s="311"/>
      <c r="HCK97" s="311"/>
      <c r="HCL97" s="311"/>
      <c r="HCM97" s="311"/>
      <c r="HCN97" s="311"/>
      <c r="HCO97" s="311"/>
      <c r="HCP97" s="311"/>
      <c r="HCQ97" s="311"/>
      <c r="HCR97" s="311"/>
      <c r="HCS97" s="311"/>
      <c r="HCT97" s="311"/>
      <c r="HCU97" s="311"/>
      <c r="HCV97" s="311"/>
      <c r="HCW97" s="311"/>
      <c r="HCX97" s="311"/>
      <c r="HCY97" s="311"/>
      <c r="HCZ97" s="311"/>
      <c r="HDA97" s="311"/>
      <c r="HDB97" s="311"/>
      <c r="HDC97" s="311"/>
      <c r="HDD97" s="311"/>
      <c r="HDE97" s="311"/>
      <c r="HDF97" s="311"/>
      <c r="HDG97" s="311"/>
      <c r="HDH97" s="311"/>
      <c r="HDI97" s="311"/>
      <c r="HDJ97" s="311"/>
      <c r="HDK97" s="311"/>
      <c r="HDL97" s="311"/>
      <c r="HDM97" s="311"/>
      <c r="HDN97" s="311"/>
      <c r="HDO97" s="311"/>
      <c r="HDP97" s="311"/>
      <c r="HDQ97" s="311"/>
      <c r="HDR97" s="311"/>
      <c r="HDS97" s="311"/>
      <c r="HDT97" s="311"/>
      <c r="HDU97" s="311"/>
      <c r="HDV97" s="311"/>
      <c r="HDW97" s="311"/>
      <c r="HDX97" s="311"/>
      <c r="HDY97" s="311"/>
      <c r="HDZ97" s="311"/>
      <c r="HEA97" s="311"/>
      <c r="HEB97" s="311"/>
      <c r="HEC97" s="311"/>
      <c r="HED97" s="311"/>
      <c r="HEE97" s="311"/>
      <c r="HEF97" s="311"/>
      <c r="HEG97" s="311"/>
      <c r="HEH97" s="311"/>
      <c r="HEI97" s="311"/>
      <c r="HEJ97" s="311"/>
      <c r="HEK97" s="311"/>
      <c r="HEL97" s="311"/>
      <c r="HEM97" s="311"/>
      <c r="HEN97" s="311"/>
      <c r="HEO97" s="311"/>
      <c r="HEP97" s="311"/>
      <c r="HEQ97" s="311"/>
      <c r="HER97" s="311"/>
      <c r="HES97" s="311"/>
      <c r="HET97" s="311"/>
      <c r="HEU97" s="311"/>
      <c r="HEV97" s="311"/>
      <c r="HEW97" s="311"/>
      <c r="HEX97" s="311"/>
      <c r="HEY97" s="311"/>
      <c r="HEZ97" s="311"/>
      <c r="HFA97" s="311"/>
      <c r="HFB97" s="311"/>
      <c r="HFC97" s="311"/>
      <c r="HFD97" s="311"/>
      <c r="HFE97" s="311"/>
      <c r="HFF97" s="311"/>
      <c r="HFG97" s="311"/>
      <c r="HFH97" s="311"/>
      <c r="HFI97" s="311"/>
      <c r="HFJ97" s="311"/>
      <c r="HFK97" s="311"/>
      <c r="HFL97" s="311"/>
      <c r="HFM97" s="311"/>
      <c r="HFN97" s="311"/>
      <c r="HFO97" s="311"/>
      <c r="HFP97" s="311"/>
      <c r="HFQ97" s="311"/>
      <c r="HFR97" s="311"/>
      <c r="HFS97" s="311"/>
      <c r="HFT97" s="311"/>
      <c r="HFU97" s="311"/>
      <c r="HFV97" s="311"/>
      <c r="HFW97" s="311"/>
      <c r="HFX97" s="311"/>
      <c r="HFY97" s="311"/>
      <c r="HFZ97" s="311"/>
      <c r="HGA97" s="311"/>
      <c r="HGB97" s="311"/>
      <c r="HGC97" s="311"/>
      <c r="HGD97" s="311"/>
      <c r="HGE97" s="311"/>
      <c r="HGF97" s="311"/>
      <c r="HGG97" s="311"/>
      <c r="HGH97" s="311"/>
      <c r="HGI97" s="311"/>
      <c r="HGJ97" s="311"/>
      <c r="HGK97" s="311"/>
      <c r="HGL97" s="311"/>
      <c r="HGM97" s="311"/>
      <c r="HGN97" s="311"/>
      <c r="HGO97" s="311"/>
      <c r="HGP97" s="311"/>
      <c r="HGQ97" s="311"/>
      <c r="HGR97" s="311"/>
      <c r="HGS97" s="311"/>
      <c r="HGT97" s="311"/>
      <c r="HGU97" s="311"/>
      <c r="HGV97" s="311"/>
      <c r="HGW97" s="311"/>
      <c r="HGX97" s="311"/>
      <c r="HGY97" s="311"/>
      <c r="HGZ97" s="311"/>
      <c r="HHA97" s="311"/>
      <c r="HHB97" s="311"/>
      <c r="HHC97" s="311"/>
      <c r="HHD97" s="311"/>
      <c r="HHE97" s="311"/>
      <c r="HHF97" s="311"/>
      <c r="HHG97" s="311"/>
      <c r="HHH97" s="311"/>
      <c r="HHI97" s="311"/>
      <c r="HHJ97" s="311"/>
      <c r="HHK97" s="311"/>
      <c r="HHL97" s="311"/>
      <c r="HHM97" s="311"/>
      <c r="HHN97" s="311"/>
      <c r="HHO97" s="311"/>
      <c r="HHP97" s="311"/>
      <c r="HHQ97" s="311"/>
      <c r="HHR97" s="311"/>
      <c r="HHS97" s="311"/>
      <c r="HHT97" s="311"/>
      <c r="HHU97" s="311"/>
      <c r="HHV97" s="311"/>
      <c r="HHW97" s="311"/>
      <c r="HHX97" s="311"/>
      <c r="HHY97" s="311"/>
      <c r="HHZ97" s="311"/>
      <c r="HIA97" s="311"/>
      <c r="HIB97" s="311"/>
      <c r="HIC97" s="311"/>
      <c r="HID97" s="311"/>
      <c r="HIE97" s="311"/>
      <c r="HIF97" s="311"/>
      <c r="HIG97" s="311"/>
      <c r="HIH97" s="311"/>
      <c r="HII97" s="311"/>
      <c r="HIJ97" s="311"/>
      <c r="HIK97" s="311"/>
      <c r="HIL97" s="311"/>
      <c r="HIM97" s="311"/>
      <c r="HIN97" s="311"/>
      <c r="HIO97" s="311"/>
      <c r="HIP97" s="311"/>
      <c r="HIQ97" s="311"/>
      <c r="HIR97" s="311"/>
      <c r="HIS97" s="311"/>
      <c r="HIT97" s="311"/>
      <c r="HIU97" s="311"/>
      <c r="HIV97" s="311"/>
      <c r="HIW97" s="311"/>
      <c r="HIX97" s="311"/>
      <c r="HIY97" s="311"/>
      <c r="HIZ97" s="311"/>
      <c r="HJA97" s="311"/>
      <c r="HJB97" s="311"/>
      <c r="HJC97" s="311"/>
      <c r="HJD97" s="311"/>
      <c r="HJE97" s="311"/>
      <c r="HJF97" s="311"/>
      <c r="HJG97" s="311"/>
      <c r="HJH97" s="311"/>
      <c r="HJI97" s="311"/>
      <c r="HJJ97" s="311"/>
      <c r="HJK97" s="311"/>
      <c r="HJL97" s="311"/>
      <c r="HJM97" s="311"/>
      <c r="HJN97" s="311"/>
      <c r="HJO97" s="311"/>
      <c r="HJP97" s="311"/>
      <c r="HJQ97" s="311"/>
      <c r="HJR97" s="311"/>
      <c r="HJS97" s="311"/>
      <c r="HJT97" s="311"/>
      <c r="HJU97" s="311"/>
      <c r="HJV97" s="311"/>
      <c r="HJW97" s="311"/>
      <c r="HJX97" s="311"/>
      <c r="HJY97" s="311"/>
      <c r="HJZ97" s="311"/>
      <c r="HKA97" s="311"/>
      <c r="HKB97" s="311"/>
      <c r="HKC97" s="311"/>
      <c r="HKD97" s="311"/>
      <c r="HKE97" s="311"/>
      <c r="HKF97" s="311"/>
      <c r="HKG97" s="311"/>
      <c r="HKH97" s="311"/>
      <c r="HKI97" s="311"/>
      <c r="HKJ97" s="311"/>
      <c r="HKK97" s="311"/>
      <c r="HKL97" s="311"/>
      <c r="HKM97" s="311"/>
      <c r="HKN97" s="311"/>
      <c r="HKO97" s="311"/>
      <c r="HKP97" s="311"/>
      <c r="HKQ97" s="311"/>
      <c r="HKR97" s="311"/>
      <c r="HKS97" s="311"/>
      <c r="HKT97" s="311"/>
      <c r="HKU97" s="311"/>
      <c r="HKV97" s="311"/>
      <c r="HKW97" s="311"/>
      <c r="HKX97" s="311"/>
      <c r="HKY97" s="311"/>
      <c r="HKZ97" s="311"/>
      <c r="HLA97" s="311"/>
      <c r="HLB97" s="311"/>
      <c r="HLC97" s="311"/>
      <c r="HLD97" s="311"/>
      <c r="HLE97" s="311"/>
      <c r="HLF97" s="311"/>
      <c r="HLG97" s="311"/>
      <c r="HLH97" s="311"/>
      <c r="HLI97" s="311"/>
      <c r="HLJ97" s="311"/>
      <c r="HLK97" s="311"/>
      <c r="HLL97" s="311"/>
      <c r="HLM97" s="311"/>
      <c r="HLN97" s="311"/>
      <c r="HLO97" s="311"/>
      <c r="HLP97" s="311"/>
      <c r="HLQ97" s="311"/>
      <c r="HLR97" s="311"/>
      <c r="HLS97" s="311"/>
      <c r="HLT97" s="311"/>
      <c r="HLU97" s="311"/>
      <c r="HLV97" s="311"/>
      <c r="HLW97" s="311"/>
      <c r="HLX97" s="311"/>
      <c r="HLY97" s="311"/>
      <c r="HLZ97" s="311"/>
      <c r="HMA97" s="311"/>
      <c r="HMB97" s="311"/>
      <c r="HMC97" s="311"/>
      <c r="HMD97" s="311"/>
      <c r="HME97" s="311"/>
      <c r="HMF97" s="311"/>
      <c r="HMG97" s="311"/>
      <c r="HMH97" s="311"/>
      <c r="HMI97" s="311"/>
      <c r="HMJ97" s="311"/>
      <c r="HMK97" s="311"/>
      <c r="HML97" s="311"/>
      <c r="HMM97" s="311"/>
      <c r="HMN97" s="311"/>
      <c r="HMO97" s="311"/>
      <c r="HMP97" s="311"/>
      <c r="HMQ97" s="311"/>
      <c r="HMR97" s="311"/>
      <c r="HMS97" s="311"/>
      <c r="HMT97" s="311"/>
      <c r="HMU97" s="311"/>
      <c r="HMV97" s="311"/>
      <c r="HMW97" s="311"/>
      <c r="HMX97" s="311"/>
      <c r="HMY97" s="311"/>
      <c r="HMZ97" s="311"/>
      <c r="HNA97" s="311"/>
      <c r="HNB97" s="311"/>
      <c r="HNC97" s="311"/>
      <c r="HND97" s="311"/>
      <c r="HNE97" s="311"/>
      <c r="HNF97" s="311"/>
      <c r="HNG97" s="311"/>
      <c r="HNH97" s="311"/>
      <c r="HNI97" s="311"/>
      <c r="HNJ97" s="311"/>
      <c r="HNK97" s="311"/>
      <c r="HNL97" s="311"/>
      <c r="HNM97" s="311"/>
      <c r="HNN97" s="311"/>
      <c r="HNO97" s="311"/>
      <c r="HNP97" s="311"/>
      <c r="HNQ97" s="311"/>
      <c r="HNR97" s="311"/>
      <c r="HNS97" s="311"/>
      <c r="HNT97" s="311"/>
      <c r="HNU97" s="311"/>
      <c r="HNV97" s="311"/>
      <c r="HNW97" s="311"/>
      <c r="HNX97" s="311"/>
      <c r="HNY97" s="311"/>
      <c r="HNZ97" s="311"/>
      <c r="HOA97" s="311"/>
      <c r="HOB97" s="311"/>
      <c r="HOC97" s="311"/>
      <c r="HOD97" s="311"/>
      <c r="HOE97" s="311"/>
      <c r="HOF97" s="311"/>
      <c r="HOG97" s="311"/>
      <c r="HOH97" s="311"/>
      <c r="HOI97" s="311"/>
      <c r="HOJ97" s="311"/>
      <c r="HOK97" s="311"/>
      <c r="HOL97" s="311"/>
      <c r="HOM97" s="311"/>
      <c r="HON97" s="311"/>
      <c r="HOO97" s="311"/>
      <c r="HOP97" s="311"/>
      <c r="HOQ97" s="311"/>
      <c r="HOR97" s="311"/>
      <c r="HOS97" s="311"/>
      <c r="HOT97" s="311"/>
      <c r="HOU97" s="311"/>
      <c r="HOV97" s="311"/>
      <c r="HOW97" s="311"/>
      <c r="HOX97" s="311"/>
      <c r="HOY97" s="311"/>
      <c r="HOZ97" s="311"/>
      <c r="HPA97" s="311"/>
      <c r="HPB97" s="311"/>
      <c r="HPC97" s="311"/>
      <c r="HPD97" s="311"/>
      <c r="HPE97" s="311"/>
      <c r="HPF97" s="311"/>
      <c r="HPG97" s="311"/>
      <c r="HPH97" s="311"/>
      <c r="HPI97" s="311"/>
      <c r="HPJ97" s="311"/>
      <c r="HPK97" s="311"/>
      <c r="HPL97" s="311"/>
      <c r="HPM97" s="311"/>
      <c r="HPN97" s="311"/>
      <c r="HPO97" s="311"/>
      <c r="HPP97" s="311"/>
      <c r="HPQ97" s="311"/>
      <c r="HPR97" s="311"/>
      <c r="HPS97" s="311"/>
      <c r="HPT97" s="311"/>
      <c r="HPU97" s="311"/>
      <c r="HPV97" s="311"/>
      <c r="HPW97" s="311"/>
      <c r="HPX97" s="311"/>
      <c r="HPY97" s="311"/>
      <c r="HPZ97" s="311"/>
      <c r="HQA97" s="311"/>
      <c r="HQB97" s="311"/>
      <c r="HQC97" s="311"/>
      <c r="HQD97" s="311"/>
      <c r="HQE97" s="311"/>
      <c r="HQF97" s="311"/>
      <c r="HQG97" s="311"/>
      <c r="HQH97" s="311"/>
      <c r="HQI97" s="311"/>
      <c r="HQJ97" s="311"/>
      <c r="HQK97" s="311"/>
      <c r="HQL97" s="311"/>
      <c r="HQM97" s="311"/>
      <c r="HQN97" s="311"/>
      <c r="HQO97" s="311"/>
      <c r="HQP97" s="311"/>
      <c r="HQQ97" s="311"/>
      <c r="HQR97" s="311"/>
      <c r="HQS97" s="311"/>
      <c r="HQT97" s="311"/>
      <c r="HQU97" s="311"/>
      <c r="HQV97" s="311"/>
      <c r="HQW97" s="311"/>
      <c r="HQX97" s="311"/>
      <c r="HQY97" s="311"/>
      <c r="HQZ97" s="311"/>
      <c r="HRA97" s="311"/>
      <c r="HRB97" s="311"/>
      <c r="HRC97" s="311"/>
      <c r="HRD97" s="311"/>
      <c r="HRE97" s="311"/>
      <c r="HRF97" s="311"/>
      <c r="HRG97" s="311"/>
      <c r="HRH97" s="311"/>
      <c r="HRI97" s="311"/>
      <c r="HRJ97" s="311"/>
      <c r="HRK97" s="311"/>
      <c r="HRL97" s="311"/>
      <c r="HRM97" s="311"/>
      <c r="HRN97" s="311"/>
      <c r="HRO97" s="311"/>
      <c r="HRP97" s="311"/>
      <c r="HRQ97" s="311"/>
      <c r="HRR97" s="311"/>
      <c r="HRS97" s="311"/>
      <c r="HRT97" s="311"/>
      <c r="HRU97" s="311"/>
      <c r="HRV97" s="311"/>
      <c r="HRW97" s="311"/>
      <c r="HRX97" s="311"/>
      <c r="HRY97" s="311"/>
      <c r="HRZ97" s="311"/>
      <c r="HSA97" s="311"/>
      <c r="HSB97" s="311"/>
      <c r="HSC97" s="311"/>
      <c r="HSD97" s="311"/>
      <c r="HSE97" s="311"/>
      <c r="HSF97" s="311"/>
      <c r="HSG97" s="311"/>
      <c r="HSH97" s="311"/>
      <c r="HSI97" s="311"/>
      <c r="HSJ97" s="311"/>
      <c r="HSK97" s="311"/>
      <c r="HSL97" s="311"/>
      <c r="HSM97" s="311"/>
      <c r="HSN97" s="311"/>
      <c r="HSO97" s="311"/>
      <c r="HSP97" s="311"/>
      <c r="HSQ97" s="311"/>
      <c r="HSR97" s="311"/>
      <c r="HSS97" s="311"/>
      <c r="HST97" s="311"/>
      <c r="HSU97" s="311"/>
      <c r="HSV97" s="311"/>
      <c r="HSW97" s="311"/>
      <c r="HSX97" s="311"/>
      <c r="HSY97" s="311"/>
      <c r="HSZ97" s="311"/>
      <c r="HTA97" s="311"/>
      <c r="HTB97" s="311"/>
      <c r="HTC97" s="311"/>
      <c r="HTD97" s="311"/>
      <c r="HTE97" s="311"/>
      <c r="HTF97" s="311"/>
      <c r="HTG97" s="311"/>
      <c r="HTH97" s="311"/>
      <c r="HTI97" s="311"/>
      <c r="HTJ97" s="311"/>
      <c r="HTK97" s="311"/>
      <c r="HTL97" s="311"/>
      <c r="HTM97" s="311"/>
      <c r="HTN97" s="311"/>
      <c r="HTO97" s="311"/>
      <c r="HTP97" s="311"/>
      <c r="HTQ97" s="311"/>
      <c r="HTR97" s="311"/>
      <c r="HTS97" s="311"/>
      <c r="HTT97" s="311"/>
      <c r="HTU97" s="311"/>
      <c r="HTV97" s="311"/>
      <c r="HTW97" s="311"/>
      <c r="HTX97" s="311"/>
      <c r="HTY97" s="311"/>
      <c r="HTZ97" s="311"/>
      <c r="HUA97" s="311"/>
      <c r="HUB97" s="311"/>
      <c r="HUC97" s="311"/>
      <c r="HUD97" s="311"/>
      <c r="HUE97" s="311"/>
      <c r="HUF97" s="311"/>
      <c r="HUG97" s="311"/>
      <c r="HUH97" s="311"/>
      <c r="HUI97" s="311"/>
      <c r="HUJ97" s="311"/>
      <c r="HUK97" s="311"/>
      <c r="HUL97" s="311"/>
      <c r="HUM97" s="311"/>
      <c r="HUN97" s="311"/>
      <c r="HUO97" s="311"/>
      <c r="HUP97" s="311"/>
      <c r="HUQ97" s="311"/>
      <c r="HUR97" s="311"/>
      <c r="HUS97" s="311"/>
      <c r="HUT97" s="311"/>
      <c r="HUU97" s="311"/>
      <c r="HUV97" s="311"/>
      <c r="HUW97" s="311"/>
      <c r="HUX97" s="311"/>
      <c r="HUY97" s="311"/>
      <c r="HUZ97" s="311"/>
      <c r="HVA97" s="311"/>
      <c r="HVB97" s="311"/>
      <c r="HVC97" s="311"/>
      <c r="HVD97" s="311"/>
      <c r="HVE97" s="311"/>
      <c r="HVF97" s="311"/>
      <c r="HVG97" s="311"/>
      <c r="HVH97" s="311"/>
      <c r="HVI97" s="311"/>
      <c r="HVJ97" s="311"/>
      <c r="HVK97" s="311"/>
      <c r="HVL97" s="311"/>
      <c r="HVM97" s="311"/>
      <c r="HVN97" s="311"/>
      <c r="HVO97" s="311"/>
      <c r="HVP97" s="311"/>
      <c r="HVQ97" s="311"/>
      <c r="HVR97" s="311"/>
      <c r="HVS97" s="311"/>
      <c r="HVT97" s="311"/>
      <c r="HVU97" s="311"/>
      <c r="HVV97" s="311"/>
      <c r="HVW97" s="311"/>
      <c r="HVX97" s="311"/>
      <c r="HVY97" s="311"/>
      <c r="HVZ97" s="311"/>
      <c r="HWA97" s="311"/>
      <c r="HWB97" s="311"/>
      <c r="HWC97" s="311"/>
      <c r="HWD97" s="311"/>
      <c r="HWE97" s="311"/>
      <c r="HWF97" s="311"/>
      <c r="HWG97" s="311"/>
      <c r="HWH97" s="311"/>
      <c r="HWI97" s="311"/>
      <c r="HWJ97" s="311"/>
      <c r="HWK97" s="311"/>
      <c r="HWL97" s="311"/>
      <c r="HWM97" s="311"/>
      <c r="HWN97" s="311"/>
      <c r="HWO97" s="311"/>
      <c r="HWP97" s="311"/>
      <c r="HWQ97" s="311"/>
      <c r="HWR97" s="311"/>
      <c r="HWS97" s="311"/>
      <c r="HWT97" s="311"/>
      <c r="HWU97" s="311"/>
      <c r="HWV97" s="311"/>
      <c r="HWW97" s="311"/>
      <c r="HWX97" s="311"/>
      <c r="HWY97" s="311"/>
      <c r="HWZ97" s="311"/>
      <c r="HXA97" s="311"/>
      <c r="HXB97" s="311"/>
      <c r="HXC97" s="311"/>
      <c r="HXD97" s="311"/>
      <c r="HXE97" s="311"/>
      <c r="HXF97" s="311"/>
      <c r="HXG97" s="311"/>
      <c r="HXH97" s="311"/>
      <c r="HXI97" s="311"/>
      <c r="HXJ97" s="311"/>
      <c r="HXK97" s="311"/>
      <c r="HXL97" s="311"/>
      <c r="HXM97" s="311"/>
      <c r="HXN97" s="311"/>
      <c r="HXO97" s="311"/>
      <c r="HXP97" s="311"/>
      <c r="HXQ97" s="311"/>
      <c r="HXR97" s="311"/>
      <c r="HXS97" s="311"/>
      <c r="HXT97" s="311"/>
      <c r="HXU97" s="311"/>
      <c r="HXV97" s="311"/>
      <c r="HXW97" s="311"/>
      <c r="HXX97" s="311"/>
      <c r="HXY97" s="311"/>
      <c r="HXZ97" s="311"/>
      <c r="HYA97" s="311"/>
      <c r="HYB97" s="311"/>
      <c r="HYC97" s="311"/>
      <c r="HYD97" s="311"/>
      <c r="HYE97" s="311"/>
      <c r="HYF97" s="311"/>
      <c r="HYG97" s="311"/>
      <c r="HYH97" s="311"/>
      <c r="HYI97" s="311"/>
      <c r="HYJ97" s="311"/>
      <c r="HYK97" s="311"/>
      <c r="HYL97" s="311"/>
      <c r="HYM97" s="311"/>
      <c r="HYN97" s="311"/>
      <c r="HYO97" s="311"/>
      <c r="HYP97" s="311"/>
      <c r="HYQ97" s="311"/>
      <c r="HYR97" s="311"/>
      <c r="HYS97" s="311"/>
      <c r="HYT97" s="311"/>
      <c r="HYU97" s="311"/>
      <c r="HYV97" s="311"/>
      <c r="HYW97" s="311"/>
      <c r="HYX97" s="311"/>
      <c r="HYY97" s="311"/>
      <c r="HYZ97" s="311"/>
      <c r="HZA97" s="311"/>
      <c r="HZB97" s="311"/>
      <c r="HZC97" s="311"/>
      <c r="HZD97" s="311"/>
      <c r="HZE97" s="311"/>
      <c r="HZF97" s="311"/>
      <c r="HZG97" s="311"/>
      <c r="HZH97" s="311"/>
      <c r="HZI97" s="311"/>
      <c r="HZJ97" s="311"/>
      <c r="HZK97" s="311"/>
      <c r="HZL97" s="311"/>
      <c r="HZM97" s="311"/>
      <c r="HZN97" s="311"/>
      <c r="HZO97" s="311"/>
      <c r="HZP97" s="311"/>
      <c r="HZQ97" s="311"/>
      <c r="HZR97" s="311"/>
      <c r="HZS97" s="311"/>
      <c r="HZT97" s="311"/>
      <c r="HZU97" s="311"/>
      <c r="HZV97" s="311"/>
      <c r="HZW97" s="311"/>
      <c r="HZX97" s="311"/>
      <c r="HZY97" s="311"/>
      <c r="HZZ97" s="311"/>
      <c r="IAA97" s="311"/>
      <c r="IAB97" s="311"/>
      <c r="IAC97" s="311"/>
      <c r="IAD97" s="311"/>
      <c r="IAE97" s="311"/>
      <c r="IAF97" s="311"/>
      <c r="IAG97" s="311"/>
      <c r="IAH97" s="311"/>
      <c r="IAI97" s="311"/>
      <c r="IAJ97" s="311"/>
      <c r="IAK97" s="311"/>
      <c r="IAL97" s="311"/>
      <c r="IAM97" s="311"/>
      <c r="IAN97" s="311"/>
      <c r="IAO97" s="311"/>
      <c r="IAP97" s="311"/>
      <c r="IAQ97" s="311"/>
      <c r="IAR97" s="311"/>
      <c r="IAS97" s="311"/>
      <c r="IAT97" s="311"/>
      <c r="IAU97" s="311"/>
      <c r="IAV97" s="311"/>
      <c r="IAW97" s="311"/>
      <c r="IAX97" s="311"/>
      <c r="IAY97" s="311"/>
      <c r="IAZ97" s="311"/>
      <c r="IBA97" s="311"/>
      <c r="IBB97" s="311"/>
      <c r="IBC97" s="311"/>
      <c r="IBD97" s="311"/>
      <c r="IBE97" s="311"/>
      <c r="IBF97" s="311"/>
      <c r="IBG97" s="311"/>
      <c r="IBH97" s="311"/>
      <c r="IBI97" s="311"/>
      <c r="IBJ97" s="311"/>
      <c r="IBK97" s="311"/>
      <c r="IBL97" s="311"/>
      <c r="IBM97" s="311"/>
      <c r="IBN97" s="311"/>
      <c r="IBO97" s="311"/>
      <c r="IBP97" s="311"/>
      <c r="IBQ97" s="311"/>
      <c r="IBR97" s="311"/>
      <c r="IBS97" s="311"/>
      <c r="IBT97" s="311"/>
      <c r="IBU97" s="311"/>
      <c r="IBV97" s="311"/>
      <c r="IBW97" s="311"/>
      <c r="IBX97" s="311"/>
      <c r="IBY97" s="311"/>
      <c r="IBZ97" s="311"/>
      <c r="ICA97" s="311"/>
      <c r="ICB97" s="311"/>
      <c r="ICC97" s="311"/>
      <c r="ICD97" s="311"/>
      <c r="ICE97" s="311"/>
      <c r="ICF97" s="311"/>
      <c r="ICG97" s="311"/>
      <c r="ICH97" s="311"/>
      <c r="ICI97" s="311"/>
      <c r="ICJ97" s="311"/>
      <c r="ICK97" s="311"/>
      <c r="ICL97" s="311"/>
      <c r="ICM97" s="311"/>
      <c r="ICN97" s="311"/>
      <c r="ICO97" s="311"/>
      <c r="ICP97" s="311"/>
      <c r="ICQ97" s="311"/>
      <c r="ICR97" s="311"/>
      <c r="ICS97" s="311"/>
      <c r="ICT97" s="311"/>
      <c r="ICU97" s="311"/>
      <c r="ICV97" s="311"/>
      <c r="ICW97" s="311"/>
      <c r="ICX97" s="311"/>
      <c r="ICY97" s="311"/>
      <c r="ICZ97" s="311"/>
      <c r="IDA97" s="311"/>
      <c r="IDB97" s="311"/>
      <c r="IDC97" s="311"/>
      <c r="IDD97" s="311"/>
      <c r="IDE97" s="311"/>
      <c r="IDF97" s="311"/>
      <c r="IDG97" s="311"/>
      <c r="IDH97" s="311"/>
      <c r="IDI97" s="311"/>
      <c r="IDJ97" s="311"/>
      <c r="IDK97" s="311"/>
      <c r="IDL97" s="311"/>
      <c r="IDM97" s="311"/>
      <c r="IDN97" s="311"/>
      <c r="IDO97" s="311"/>
      <c r="IDP97" s="311"/>
      <c r="IDQ97" s="311"/>
      <c r="IDR97" s="311"/>
      <c r="IDS97" s="311"/>
      <c r="IDT97" s="311"/>
      <c r="IDU97" s="311"/>
      <c r="IDV97" s="311"/>
      <c r="IDW97" s="311"/>
      <c r="IDX97" s="311"/>
      <c r="IDY97" s="311"/>
      <c r="IDZ97" s="311"/>
      <c r="IEA97" s="311"/>
      <c r="IEB97" s="311"/>
      <c r="IEC97" s="311"/>
      <c r="IED97" s="311"/>
      <c r="IEE97" s="311"/>
      <c r="IEF97" s="311"/>
      <c r="IEG97" s="311"/>
      <c r="IEH97" s="311"/>
      <c r="IEI97" s="311"/>
      <c r="IEJ97" s="311"/>
      <c r="IEK97" s="311"/>
      <c r="IEL97" s="311"/>
      <c r="IEM97" s="311"/>
      <c r="IEN97" s="311"/>
      <c r="IEO97" s="311"/>
      <c r="IEP97" s="311"/>
      <c r="IEQ97" s="311"/>
      <c r="IER97" s="311"/>
      <c r="IES97" s="311"/>
      <c r="IET97" s="311"/>
      <c r="IEU97" s="311"/>
      <c r="IEV97" s="311"/>
      <c r="IEW97" s="311"/>
      <c r="IEX97" s="311"/>
      <c r="IEY97" s="311"/>
      <c r="IEZ97" s="311"/>
      <c r="IFA97" s="311"/>
      <c r="IFB97" s="311"/>
      <c r="IFC97" s="311"/>
      <c r="IFD97" s="311"/>
      <c r="IFE97" s="311"/>
      <c r="IFF97" s="311"/>
      <c r="IFG97" s="311"/>
      <c r="IFH97" s="311"/>
      <c r="IFI97" s="311"/>
      <c r="IFJ97" s="311"/>
      <c r="IFK97" s="311"/>
      <c r="IFL97" s="311"/>
      <c r="IFM97" s="311"/>
      <c r="IFN97" s="311"/>
      <c r="IFO97" s="311"/>
      <c r="IFP97" s="311"/>
      <c r="IFQ97" s="311"/>
      <c r="IFR97" s="311"/>
      <c r="IFS97" s="311"/>
      <c r="IFT97" s="311"/>
      <c r="IFU97" s="311"/>
      <c r="IFV97" s="311"/>
      <c r="IFW97" s="311"/>
      <c r="IFX97" s="311"/>
      <c r="IFY97" s="311"/>
      <c r="IFZ97" s="311"/>
      <c r="IGA97" s="311"/>
      <c r="IGB97" s="311"/>
      <c r="IGC97" s="311"/>
      <c r="IGD97" s="311"/>
      <c r="IGE97" s="311"/>
      <c r="IGF97" s="311"/>
      <c r="IGG97" s="311"/>
      <c r="IGH97" s="311"/>
      <c r="IGI97" s="311"/>
      <c r="IGJ97" s="311"/>
      <c r="IGK97" s="311"/>
      <c r="IGL97" s="311"/>
      <c r="IGM97" s="311"/>
      <c r="IGN97" s="311"/>
      <c r="IGO97" s="311"/>
      <c r="IGP97" s="311"/>
      <c r="IGQ97" s="311"/>
      <c r="IGR97" s="311"/>
      <c r="IGS97" s="311"/>
      <c r="IGT97" s="311"/>
      <c r="IGU97" s="311"/>
      <c r="IGV97" s="311"/>
      <c r="IGW97" s="311"/>
      <c r="IGX97" s="311"/>
      <c r="IGY97" s="311"/>
      <c r="IGZ97" s="311"/>
      <c r="IHA97" s="311"/>
      <c r="IHB97" s="311"/>
      <c r="IHC97" s="311"/>
      <c r="IHD97" s="311"/>
      <c r="IHE97" s="311"/>
      <c r="IHF97" s="311"/>
      <c r="IHG97" s="311"/>
      <c r="IHH97" s="311"/>
      <c r="IHI97" s="311"/>
      <c r="IHJ97" s="311"/>
      <c r="IHK97" s="311"/>
      <c r="IHL97" s="311"/>
      <c r="IHM97" s="311"/>
      <c r="IHN97" s="311"/>
      <c r="IHO97" s="311"/>
      <c r="IHP97" s="311"/>
      <c r="IHQ97" s="311"/>
      <c r="IHR97" s="311"/>
      <c r="IHS97" s="311"/>
      <c r="IHT97" s="311"/>
      <c r="IHU97" s="311"/>
      <c r="IHV97" s="311"/>
      <c r="IHW97" s="311"/>
      <c r="IHX97" s="311"/>
      <c r="IHY97" s="311"/>
      <c r="IHZ97" s="311"/>
      <c r="IIA97" s="311"/>
      <c r="IIB97" s="311"/>
      <c r="IIC97" s="311"/>
      <c r="IID97" s="311"/>
      <c r="IIE97" s="311"/>
      <c r="IIF97" s="311"/>
      <c r="IIG97" s="311"/>
      <c r="IIH97" s="311"/>
      <c r="III97" s="311"/>
      <c r="IIJ97" s="311"/>
      <c r="IIK97" s="311"/>
      <c r="IIL97" s="311"/>
      <c r="IIM97" s="311"/>
      <c r="IIN97" s="311"/>
      <c r="IIO97" s="311"/>
      <c r="IIP97" s="311"/>
      <c r="IIQ97" s="311"/>
      <c r="IIR97" s="311"/>
      <c r="IIS97" s="311"/>
      <c r="IIT97" s="311"/>
      <c r="IIU97" s="311"/>
      <c r="IIV97" s="311"/>
      <c r="IIW97" s="311"/>
      <c r="IIX97" s="311"/>
      <c r="IIY97" s="311"/>
      <c r="IIZ97" s="311"/>
      <c r="IJA97" s="311"/>
      <c r="IJB97" s="311"/>
      <c r="IJC97" s="311"/>
      <c r="IJD97" s="311"/>
      <c r="IJE97" s="311"/>
      <c r="IJF97" s="311"/>
      <c r="IJG97" s="311"/>
      <c r="IJH97" s="311"/>
      <c r="IJI97" s="311"/>
      <c r="IJJ97" s="311"/>
      <c r="IJK97" s="311"/>
      <c r="IJL97" s="311"/>
      <c r="IJM97" s="311"/>
      <c r="IJN97" s="311"/>
      <c r="IJO97" s="311"/>
      <c r="IJP97" s="311"/>
      <c r="IJQ97" s="311"/>
      <c r="IJR97" s="311"/>
      <c r="IJS97" s="311"/>
      <c r="IJT97" s="311"/>
      <c r="IJU97" s="311"/>
      <c r="IJV97" s="311"/>
      <c r="IJW97" s="311"/>
      <c r="IJX97" s="311"/>
      <c r="IJY97" s="311"/>
      <c r="IJZ97" s="311"/>
      <c r="IKA97" s="311"/>
      <c r="IKB97" s="311"/>
      <c r="IKC97" s="311"/>
      <c r="IKD97" s="311"/>
      <c r="IKE97" s="311"/>
      <c r="IKF97" s="311"/>
      <c r="IKG97" s="311"/>
      <c r="IKH97" s="311"/>
      <c r="IKI97" s="311"/>
      <c r="IKJ97" s="311"/>
      <c r="IKK97" s="311"/>
      <c r="IKL97" s="311"/>
      <c r="IKM97" s="311"/>
      <c r="IKN97" s="311"/>
      <c r="IKO97" s="311"/>
      <c r="IKP97" s="311"/>
      <c r="IKQ97" s="311"/>
      <c r="IKR97" s="311"/>
      <c r="IKS97" s="311"/>
      <c r="IKT97" s="311"/>
      <c r="IKU97" s="311"/>
      <c r="IKV97" s="311"/>
      <c r="IKW97" s="311"/>
      <c r="IKX97" s="311"/>
      <c r="IKY97" s="311"/>
      <c r="IKZ97" s="311"/>
      <c r="ILA97" s="311"/>
      <c r="ILB97" s="311"/>
      <c r="ILC97" s="311"/>
      <c r="ILD97" s="311"/>
      <c r="ILE97" s="311"/>
      <c r="ILF97" s="311"/>
      <c r="ILG97" s="311"/>
      <c r="ILH97" s="311"/>
      <c r="ILI97" s="311"/>
      <c r="ILJ97" s="311"/>
      <c r="ILK97" s="311"/>
      <c r="ILL97" s="311"/>
      <c r="ILM97" s="311"/>
      <c r="ILN97" s="311"/>
      <c r="ILO97" s="311"/>
      <c r="ILP97" s="311"/>
      <c r="ILQ97" s="311"/>
      <c r="ILR97" s="311"/>
      <c r="ILS97" s="311"/>
      <c r="ILT97" s="311"/>
      <c r="ILU97" s="311"/>
      <c r="ILV97" s="311"/>
      <c r="ILW97" s="311"/>
      <c r="ILX97" s="311"/>
      <c r="ILY97" s="311"/>
      <c r="ILZ97" s="311"/>
      <c r="IMA97" s="311"/>
      <c r="IMB97" s="311"/>
      <c r="IMC97" s="311"/>
      <c r="IMD97" s="311"/>
      <c r="IME97" s="311"/>
      <c r="IMF97" s="311"/>
      <c r="IMG97" s="311"/>
      <c r="IMH97" s="311"/>
      <c r="IMI97" s="311"/>
      <c r="IMJ97" s="311"/>
      <c r="IMK97" s="311"/>
      <c r="IML97" s="311"/>
      <c r="IMM97" s="311"/>
      <c r="IMN97" s="311"/>
      <c r="IMO97" s="311"/>
      <c r="IMP97" s="311"/>
      <c r="IMQ97" s="311"/>
      <c r="IMR97" s="311"/>
      <c r="IMS97" s="311"/>
      <c r="IMT97" s="311"/>
      <c r="IMU97" s="311"/>
      <c r="IMV97" s="311"/>
      <c r="IMW97" s="311"/>
      <c r="IMX97" s="311"/>
      <c r="IMY97" s="311"/>
      <c r="IMZ97" s="311"/>
      <c r="INA97" s="311"/>
      <c r="INB97" s="311"/>
      <c r="INC97" s="311"/>
      <c r="IND97" s="311"/>
      <c r="INE97" s="311"/>
      <c r="INF97" s="311"/>
      <c r="ING97" s="311"/>
      <c r="INH97" s="311"/>
      <c r="INI97" s="311"/>
      <c r="INJ97" s="311"/>
      <c r="INK97" s="311"/>
      <c r="INL97" s="311"/>
      <c r="INM97" s="311"/>
      <c r="INN97" s="311"/>
      <c r="INO97" s="311"/>
      <c r="INP97" s="311"/>
      <c r="INQ97" s="311"/>
      <c r="INR97" s="311"/>
      <c r="INS97" s="311"/>
      <c r="INT97" s="311"/>
      <c r="INU97" s="311"/>
      <c r="INV97" s="311"/>
      <c r="INW97" s="311"/>
      <c r="INX97" s="311"/>
      <c r="INY97" s="311"/>
      <c r="INZ97" s="311"/>
      <c r="IOA97" s="311"/>
      <c r="IOB97" s="311"/>
      <c r="IOC97" s="311"/>
      <c r="IOD97" s="311"/>
      <c r="IOE97" s="311"/>
      <c r="IOF97" s="311"/>
      <c r="IOG97" s="311"/>
      <c r="IOH97" s="311"/>
      <c r="IOI97" s="311"/>
      <c r="IOJ97" s="311"/>
      <c r="IOK97" s="311"/>
      <c r="IOL97" s="311"/>
      <c r="IOM97" s="311"/>
      <c r="ION97" s="311"/>
      <c r="IOO97" s="311"/>
      <c r="IOP97" s="311"/>
      <c r="IOQ97" s="311"/>
      <c r="IOR97" s="311"/>
      <c r="IOS97" s="311"/>
      <c r="IOT97" s="311"/>
      <c r="IOU97" s="311"/>
      <c r="IOV97" s="311"/>
      <c r="IOW97" s="311"/>
      <c r="IOX97" s="311"/>
      <c r="IOY97" s="311"/>
      <c r="IOZ97" s="311"/>
      <c r="IPA97" s="311"/>
      <c r="IPB97" s="311"/>
      <c r="IPC97" s="311"/>
      <c r="IPD97" s="311"/>
      <c r="IPE97" s="311"/>
      <c r="IPF97" s="311"/>
      <c r="IPG97" s="311"/>
      <c r="IPH97" s="311"/>
      <c r="IPI97" s="311"/>
      <c r="IPJ97" s="311"/>
      <c r="IPK97" s="311"/>
      <c r="IPL97" s="311"/>
      <c r="IPM97" s="311"/>
      <c r="IPN97" s="311"/>
      <c r="IPO97" s="311"/>
      <c r="IPP97" s="311"/>
      <c r="IPQ97" s="311"/>
      <c r="IPR97" s="311"/>
      <c r="IPS97" s="311"/>
      <c r="IPT97" s="311"/>
      <c r="IPU97" s="311"/>
      <c r="IPV97" s="311"/>
      <c r="IPW97" s="311"/>
      <c r="IPX97" s="311"/>
      <c r="IPY97" s="311"/>
      <c r="IPZ97" s="311"/>
      <c r="IQA97" s="311"/>
      <c r="IQB97" s="311"/>
      <c r="IQC97" s="311"/>
      <c r="IQD97" s="311"/>
      <c r="IQE97" s="311"/>
      <c r="IQF97" s="311"/>
      <c r="IQG97" s="311"/>
      <c r="IQH97" s="311"/>
      <c r="IQI97" s="311"/>
      <c r="IQJ97" s="311"/>
      <c r="IQK97" s="311"/>
      <c r="IQL97" s="311"/>
      <c r="IQM97" s="311"/>
      <c r="IQN97" s="311"/>
      <c r="IQO97" s="311"/>
      <c r="IQP97" s="311"/>
      <c r="IQQ97" s="311"/>
      <c r="IQR97" s="311"/>
      <c r="IQS97" s="311"/>
      <c r="IQT97" s="311"/>
      <c r="IQU97" s="311"/>
      <c r="IQV97" s="311"/>
      <c r="IQW97" s="311"/>
      <c r="IQX97" s="311"/>
      <c r="IQY97" s="311"/>
      <c r="IQZ97" s="311"/>
      <c r="IRA97" s="311"/>
      <c r="IRB97" s="311"/>
      <c r="IRC97" s="311"/>
      <c r="IRD97" s="311"/>
      <c r="IRE97" s="311"/>
      <c r="IRF97" s="311"/>
      <c r="IRG97" s="311"/>
      <c r="IRH97" s="311"/>
      <c r="IRI97" s="311"/>
      <c r="IRJ97" s="311"/>
      <c r="IRK97" s="311"/>
      <c r="IRL97" s="311"/>
      <c r="IRM97" s="311"/>
      <c r="IRN97" s="311"/>
      <c r="IRO97" s="311"/>
      <c r="IRP97" s="311"/>
      <c r="IRQ97" s="311"/>
      <c r="IRR97" s="311"/>
      <c r="IRS97" s="311"/>
      <c r="IRT97" s="311"/>
      <c r="IRU97" s="311"/>
      <c r="IRV97" s="311"/>
      <c r="IRW97" s="311"/>
      <c r="IRX97" s="311"/>
      <c r="IRY97" s="311"/>
      <c r="IRZ97" s="311"/>
      <c r="ISA97" s="311"/>
      <c r="ISB97" s="311"/>
      <c r="ISC97" s="311"/>
      <c r="ISD97" s="311"/>
      <c r="ISE97" s="311"/>
      <c r="ISF97" s="311"/>
      <c r="ISG97" s="311"/>
      <c r="ISH97" s="311"/>
      <c r="ISI97" s="311"/>
      <c r="ISJ97" s="311"/>
      <c r="ISK97" s="311"/>
      <c r="ISL97" s="311"/>
      <c r="ISM97" s="311"/>
      <c r="ISN97" s="311"/>
      <c r="ISO97" s="311"/>
      <c r="ISP97" s="311"/>
      <c r="ISQ97" s="311"/>
      <c r="ISR97" s="311"/>
      <c r="ISS97" s="311"/>
      <c r="IST97" s="311"/>
      <c r="ISU97" s="311"/>
      <c r="ISV97" s="311"/>
      <c r="ISW97" s="311"/>
      <c r="ISX97" s="311"/>
      <c r="ISY97" s="311"/>
      <c r="ISZ97" s="311"/>
      <c r="ITA97" s="311"/>
      <c r="ITB97" s="311"/>
      <c r="ITC97" s="311"/>
      <c r="ITD97" s="311"/>
      <c r="ITE97" s="311"/>
      <c r="ITF97" s="311"/>
      <c r="ITG97" s="311"/>
      <c r="ITH97" s="311"/>
      <c r="ITI97" s="311"/>
      <c r="ITJ97" s="311"/>
      <c r="ITK97" s="311"/>
      <c r="ITL97" s="311"/>
      <c r="ITM97" s="311"/>
      <c r="ITN97" s="311"/>
      <c r="ITO97" s="311"/>
      <c r="ITP97" s="311"/>
      <c r="ITQ97" s="311"/>
      <c r="ITR97" s="311"/>
      <c r="ITS97" s="311"/>
      <c r="ITT97" s="311"/>
      <c r="ITU97" s="311"/>
      <c r="ITV97" s="311"/>
      <c r="ITW97" s="311"/>
      <c r="ITX97" s="311"/>
      <c r="ITY97" s="311"/>
      <c r="ITZ97" s="311"/>
      <c r="IUA97" s="311"/>
      <c r="IUB97" s="311"/>
      <c r="IUC97" s="311"/>
      <c r="IUD97" s="311"/>
      <c r="IUE97" s="311"/>
      <c r="IUF97" s="311"/>
      <c r="IUG97" s="311"/>
      <c r="IUH97" s="311"/>
      <c r="IUI97" s="311"/>
      <c r="IUJ97" s="311"/>
      <c r="IUK97" s="311"/>
      <c r="IUL97" s="311"/>
      <c r="IUM97" s="311"/>
      <c r="IUN97" s="311"/>
      <c r="IUO97" s="311"/>
      <c r="IUP97" s="311"/>
      <c r="IUQ97" s="311"/>
      <c r="IUR97" s="311"/>
      <c r="IUS97" s="311"/>
      <c r="IUT97" s="311"/>
      <c r="IUU97" s="311"/>
      <c r="IUV97" s="311"/>
      <c r="IUW97" s="311"/>
      <c r="IUX97" s="311"/>
      <c r="IUY97" s="311"/>
      <c r="IUZ97" s="311"/>
      <c r="IVA97" s="311"/>
      <c r="IVB97" s="311"/>
      <c r="IVC97" s="311"/>
      <c r="IVD97" s="311"/>
      <c r="IVE97" s="311"/>
      <c r="IVF97" s="311"/>
      <c r="IVG97" s="311"/>
      <c r="IVH97" s="311"/>
      <c r="IVI97" s="311"/>
      <c r="IVJ97" s="311"/>
      <c r="IVK97" s="311"/>
      <c r="IVL97" s="311"/>
      <c r="IVM97" s="311"/>
      <c r="IVN97" s="311"/>
      <c r="IVO97" s="311"/>
      <c r="IVP97" s="311"/>
      <c r="IVQ97" s="311"/>
      <c r="IVR97" s="311"/>
      <c r="IVS97" s="311"/>
      <c r="IVT97" s="311"/>
      <c r="IVU97" s="311"/>
      <c r="IVV97" s="311"/>
      <c r="IVW97" s="311"/>
      <c r="IVX97" s="311"/>
      <c r="IVY97" s="311"/>
      <c r="IVZ97" s="311"/>
      <c r="IWA97" s="311"/>
      <c r="IWB97" s="311"/>
      <c r="IWC97" s="311"/>
      <c r="IWD97" s="311"/>
      <c r="IWE97" s="311"/>
      <c r="IWF97" s="311"/>
      <c r="IWG97" s="311"/>
      <c r="IWH97" s="311"/>
      <c r="IWI97" s="311"/>
      <c r="IWJ97" s="311"/>
      <c r="IWK97" s="311"/>
      <c r="IWL97" s="311"/>
      <c r="IWM97" s="311"/>
      <c r="IWN97" s="311"/>
      <c r="IWO97" s="311"/>
      <c r="IWP97" s="311"/>
      <c r="IWQ97" s="311"/>
      <c r="IWR97" s="311"/>
      <c r="IWS97" s="311"/>
      <c r="IWT97" s="311"/>
      <c r="IWU97" s="311"/>
      <c r="IWV97" s="311"/>
      <c r="IWW97" s="311"/>
      <c r="IWX97" s="311"/>
      <c r="IWY97" s="311"/>
      <c r="IWZ97" s="311"/>
      <c r="IXA97" s="311"/>
      <c r="IXB97" s="311"/>
      <c r="IXC97" s="311"/>
      <c r="IXD97" s="311"/>
      <c r="IXE97" s="311"/>
      <c r="IXF97" s="311"/>
      <c r="IXG97" s="311"/>
      <c r="IXH97" s="311"/>
      <c r="IXI97" s="311"/>
      <c r="IXJ97" s="311"/>
      <c r="IXK97" s="311"/>
      <c r="IXL97" s="311"/>
      <c r="IXM97" s="311"/>
      <c r="IXN97" s="311"/>
      <c r="IXO97" s="311"/>
      <c r="IXP97" s="311"/>
      <c r="IXQ97" s="311"/>
      <c r="IXR97" s="311"/>
      <c r="IXS97" s="311"/>
      <c r="IXT97" s="311"/>
      <c r="IXU97" s="311"/>
      <c r="IXV97" s="311"/>
      <c r="IXW97" s="311"/>
      <c r="IXX97" s="311"/>
      <c r="IXY97" s="311"/>
      <c r="IXZ97" s="311"/>
      <c r="IYA97" s="311"/>
      <c r="IYB97" s="311"/>
      <c r="IYC97" s="311"/>
      <c r="IYD97" s="311"/>
      <c r="IYE97" s="311"/>
      <c r="IYF97" s="311"/>
      <c r="IYG97" s="311"/>
      <c r="IYH97" s="311"/>
      <c r="IYI97" s="311"/>
      <c r="IYJ97" s="311"/>
      <c r="IYK97" s="311"/>
      <c r="IYL97" s="311"/>
      <c r="IYM97" s="311"/>
      <c r="IYN97" s="311"/>
      <c r="IYO97" s="311"/>
      <c r="IYP97" s="311"/>
      <c r="IYQ97" s="311"/>
      <c r="IYR97" s="311"/>
      <c r="IYS97" s="311"/>
      <c r="IYT97" s="311"/>
      <c r="IYU97" s="311"/>
      <c r="IYV97" s="311"/>
      <c r="IYW97" s="311"/>
      <c r="IYX97" s="311"/>
      <c r="IYY97" s="311"/>
      <c r="IYZ97" s="311"/>
      <c r="IZA97" s="311"/>
      <c r="IZB97" s="311"/>
      <c r="IZC97" s="311"/>
      <c r="IZD97" s="311"/>
      <c r="IZE97" s="311"/>
      <c r="IZF97" s="311"/>
      <c r="IZG97" s="311"/>
      <c r="IZH97" s="311"/>
      <c r="IZI97" s="311"/>
      <c r="IZJ97" s="311"/>
      <c r="IZK97" s="311"/>
      <c r="IZL97" s="311"/>
      <c r="IZM97" s="311"/>
      <c r="IZN97" s="311"/>
      <c r="IZO97" s="311"/>
      <c r="IZP97" s="311"/>
      <c r="IZQ97" s="311"/>
      <c r="IZR97" s="311"/>
      <c r="IZS97" s="311"/>
      <c r="IZT97" s="311"/>
      <c r="IZU97" s="311"/>
      <c r="IZV97" s="311"/>
      <c r="IZW97" s="311"/>
      <c r="IZX97" s="311"/>
      <c r="IZY97" s="311"/>
      <c r="IZZ97" s="311"/>
      <c r="JAA97" s="311"/>
      <c r="JAB97" s="311"/>
      <c r="JAC97" s="311"/>
      <c r="JAD97" s="311"/>
      <c r="JAE97" s="311"/>
      <c r="JAF97" s="311"/>
      <c r="JAG97" s="311"/>
      <c r="JAH97" s="311"/>
      <c r="JAI97" s="311"/>
      <c r="JAJ97" s="311"/>
      <c r="JAK97" s="311"/>
      <c r="JAL97" s="311"/>
      <c r="JAM97" s="311"/>
      <c r="JAN97" s="311"/>
      <c r="JAO97" s="311"/>
      <c r="JAP97" s="311"/>
      <c r="JAQ97" s="311"/>
      <c r="JAR97" s="311"/>
      <c r="JAS97" s="311"/>
      <c r="JAT97" s="311"/>
      <c r="JAU97" s="311"/>
      <c r="JAV97" s="311"/>
      <c r="JAW97" s="311"/>
      <c r="JAX97" s="311"/>
      <c r="JAY97" s="311"/>
      <c r="JAZ97" s="311"/>
      <c r="JBA97" s="311"/>
      <c r="JBB97" s="311"/>
      <c r="JBC97" s="311"/>
      <c r="JBD97" s="311"/>
      <c r="JBE97" s="311"/>
      <c r="JBF97" s="311"/>
      <c r="JBG97" s="311"/>
      <c r="JBH97" s="311"/>
      <c r="JBI97" s="311"/>
      <c r="JBJ97" s="311"/>
      <c r="JBK97" s="311"/>
      <c r="JBL97" s="311"/>
      <c r="JBM97" s="311"/>
      <c r="JBN97" s="311"/>
      <c r="JBO97" s="311"/>
      <c r="JBP97" s="311"/>
      <c r="JBQ97" s="311"/>
      <c r="JBR97" s="311"/>
      <c r="JBS97" s="311"/>
      <c r="JBT97" s="311"/>
      <c r="JBU97" s="311"/>
      <c r="JBV97" s="311"/>
      <c r="JBW97" s="311"/>
      <c r="JBX97" s="311"/>
      <c r="JBY97" s="311"/>
      <c r="JBZ97" s="311"/>
      <c r="JCA97" s="311"/>
      <c r="JCB97" s="311"/>
      <c r="JCC97" s="311"/>
      <c r="JCD97" s="311"/>
      <c r="JCE97" s="311"/>
      <c r="JCF97" s="311"/>
      <c r="JCG97" s="311"/>
      <c r="JCH97" s="311"/>
      <c r="JCI97" s="311"/>
      <c r="JCJ97" s="311"/>
      <c r="JCK97" s="311"/>
      <c r="JCL97" s="311"/>
      <c r="JCM97" s="311"/>
      <c r="JCN97" s="311"/>
      <c r="JCO97" s="311"/>
      <c r="JCP97" s="311"/>
      <c r="JCQ97" s="311"/>
      <c r="JCR97" s="311"/>
      <c r="JCS97" s="311"/>
      <c r="JCT97" s="311"/>
      <c r="JCU97" s="311"/>
      <c r="JCV97" s="311"/>
      <c r="JCW97" s="311"/>
      <c r="JCX97" s="311"/>
      <c r="JCY97" s="311"/>
      <c r="JCZ97" s="311"/>
      <c r="JDA97" s="311"/>
      <c r="JDB97" s="311"/>
      <c r="JDC97" s="311"/>
      <c r="JDD97" s="311"/>
      <c r="JDE97" s="311"/>
      <c r="JDF97" s="311"/>
      <c r="JDG97" s="311"/>
      <c r="JDH97" s="311"/>
      <c r="JDI97" s="311"/>
      <c r="JDJ97" s="311"/>
      <c r="JDK97" s="311"/>
      <c r="JDL97" s="311"/>
      <c r="JDM97" s="311"/>
      <c r="JDN97" s="311"/>
      <c r="JDO97" s="311"/>
      <c r="JDP97" s="311"/>
      <c r="JDQ97" s="311"/>
      <c r="JDR97" s="311"/>
      <c r="JDS97" s="311"/>
      <c r="JDT97" s="311"/>
      <c r="JDU97" s="311"/>
      <c r="JDV97" s="311"/>
      <c r="JDW97" s="311"/>
      <c r="JDX97" s="311"/>
      <c r="JDY97" s="311"/>
      <c r="JDZ97" s="311"/>
      <c r="JEA97" s="311"/>
      <c r="JEB97" s="311"/>
      <c r="JEC97" s="311"/>
      <c r="JED97" s="311"/>
      <c r="JEE97" s="311"/>
      <c r="JEF97" s="311"/>
      <c r="JEG97" s="311"/>
      <c r="JEH97" s="311"/>
      <c r="JEI97" s="311"/>
      <c r="JEJ97" s="311"/>
      <c r="JEK97" s="311"/>
      <c r="JEL97" s="311"/>
      <c r="JEM97" s="311"/>
      <c r="JEN97" s="311"/>
      <c r="JEO97" s="311"/>
      <c r="JEP97" s="311"/>
      <c r="JEQ97" s="311"/>
      <c r="JER97" s="311"/>
      <c r="JES97" s="311"/>
      <c r="JET97" s="311"/>
      <c r="JEU97" s="311"/>
      <c r="JEV97" s="311"/>
      <c r="JEW97" s="311"/>
      <c r="JEX97" s="311"/>
      <c r="JEY97" s="311"/>
      <c r="JEZ97" s="311"/>
      <c r="JFA97" s="311"/>
      <c r="JFB97" s="311"/>
      <c r="JFC97" s="311"/>
      <c r="JFD97" s="311"/>
      <c r="JFE97" s="311"/>
      <c r="JFF97" s="311"/>
      <c r="JFG97" s="311"/>
      <c r="JFH97" s="311"/>
      <c r="JFI97" s="311"/>
      <c r="JFJ97" s="311"/>
      <c r="JFK97" s="311"/>
      <c r="JFL97" s="311"/>
      <c r="JFM97" s="311"/>
      <c r="JFN97" s="311"/>
      <c r="JFO97" s="311"/>
      <c r="JFP97" s="311"/>
      <c r="JFQ97" s="311"/>
      <c r="JFR97" s="311"/>
      <c r="JFS97" s="311"/>
      <c r="JFT97" s="311"/>
      <c r="JFU97" s="311"/>
      <c r="JFV97" s="311"/>
      <c r="JFW97" s="311"/>
      <c r="JFX97" s="311"/>
      <c r="JFY97" s="311"/>
      <c r="JFZ97" s="311"/>
      <c r="JGA97" s="311"/>
      <c r="JGB97" s="311"/>
      <c r="JGC97" s="311"/>
      <c r="JGD97" s="311"/>
      <c r="JGE97" s="311"/>
      <c r="JGF97" s="311"/>
      <c r="JGG97" s="311"/>
      <c r="JGH97" s="311"/>
      <c r="JGI97" s="311"/>
      <c r="JGJ97" s="311"/>
      <c r="JGK97" s="311"/>
      <c r="JGL97" s="311"/>
      <c r="JGM97" s="311"/>
      <c r="JGN97" s="311"/>
      <c r="JGO97" s="311"/>
      <c r="JGP97" s="311"/>
      <c r="JGQ97" s="311"/>
      <c r="JGR97" s="311"/>
      <c r="JGS97" s="311"/>
      <c r="JGT97" s="311"/>
      <c r="JGU97" s="311"/>
      <c r="JGV97" s="311"/>
      <c r="JGW97" s="311"/>
      <c r="JGX97" s="311"/>
      <c r="JGY97" s="311"/>
      <c r="JGZ97" s="311"/>
      <c r="JHA97" s="311"/>
      <c r="JHB97" s="311"/>
      <c r="JHC97" s="311"/>
      <c r="JHD97" s="311"/>
      <c r="JHE97" s="311"/>
      <c r="JHF97" s="311"/>
      <c r="JHG97" s="311"/>
      <c r="JHH97" s="311"/>
      <c r="JHI97" s="311"/>
      <c r="JHJ97" s="311"/>
      <c r="JHK97" s="311"/>
      <c r="JHL97" s="311"/>
      <c r="JHM97" s="311"/>
      <c r="JHN97" s="311"/>
      <c r="JHO97" s="311"/>
      <c r="JHP97" s="311"/>
      <c r="JHQ97" s="311"/>
      <c r="JHR97" s="311"/>
      <c r="JHS97" s="311"/>
      <c r="JHT97" s="311"/>
      <c r="JHU97" s="311"/>
      <c r="JHV97" s="311"/>
      <c r="JHW97" s="311"/>
      <c r="JHX97" s="311"/>
      <c r="JHY97" s="311"/>
      <c r="JHZ97" s="311"/>
      <c r="JIA97" s="311"/>
      <c r="JIB97" s="311"/>
      <c r="JIC97" s="311"/>
      <c r="JID97" s="311"/>
      <c r="JIE97" s="311"/>
      <c r="JIF97" s="311"/>
      <c r="JIG97" s="311"/>
      <c r="JIH97" s="311"/>
      <c r="JII97" s="311"/>
      <c r="JIJ97" s="311"/>
      <c r="JIK97" s="311"/>
      <c r="JIL97" s="311"/>
      <c r="JIM97" s="311"/>
      <c r="JIN97" s="311"/>
      <c r="JIO97" s="311"/>
      <c r="JIP97" s="311"/>
      <c r="JIQ97" s="311"/>
      <c r="JIR97" s="311"/>
      <c r="JIS97" s="311"/>
      <c r="JIT97" s="311"/>
      <c r="JIU97" s="311"/>
      <c r="JIV97" s="311"/>
      <c r="JIW97" s="311"/>
      <c r="JIX97" s="311"/>
      <c r="JIY97" s="311"/>
      <c r="JIZ97" s="311"/>
      <c r="JJA97" s="311"/>
      <c r="JJB97" s="311"/>
      <c r="JJC97" s="311"/>
      <c r="JJD97" s="311"/>
      <c r="JJE97" s="311"/>
      <c r="JJF97" s="311"/>
      <c r="JJG97" s="311"/>
      <c r="JJH97" s="311"/>
      <c r="JJI97" s="311"/>
      <c r="JJJ97" s="311"/>
      <c r="JJK97" s="311"/>
      <c r="JJL97" s="311"/>
      <c r="JJM97" s="311"/>
      <c r="JJN97" s="311"/>
      <c r="JJO97" s="311"/>
      <c r="JJP97" s="311"/>
      <c r="JJQ97" s="311"/>
      <c r="JJR97" s="311"/>
      <c r="JJS97" s="311"/>
      <c r="JJT97" s="311"/>
      <c r="JJU97" s="311"/>
      <c r="JJV97" s="311"/>
      <c r="JJW97" s="311"/>
      <c r="JJX97" s="311"/>
      <c r="JJY97" s="311"/>
      <c r="JJZ97" s="311"/>
      <c r="JKA97" s="311"/>
      <c r="JKB97" s="311"/>
      <c r="JKC97" s="311"/>
      <c r="JKD97" s="311"/>
      <c r="JKE97" s="311"/>
      <c r="JKF97" s="311"/>
      <c r="JKG97" s="311"/>
      <c r="JKH97" s="311"/>
      <c r="JKI97" s="311"/>
      <c r="JKJ97" s="311"/>
      <c r="JKK97" s="311"/>
      <c r="JKL97" s="311"/>
      <c r="JKM97" s="311"/>
      <c r="JKN97" s="311"/>
      <c r="JKO97" s="311"/>
      <c r="JKP97" s="311"/>
      <c r="JKQ97" s="311"/>
      <c r="JKR97" s="311"/>
      <c r="JKS97" s="311"/>
      <c r="JKT97" s="311"/>
      <c r="JKU97" s="311"/>
      <c r="JKV97" s="311"/>
      <c r="JKW97" s="311"/>
      <c r="JKX97" s="311"/>
      <c r="JKY97" s="311"/>
      <c r="JKZ97" s="311"/>
      <c r="JLA97" s="311"/>
      <c r="JLB97" s="311"/>
      <c r="JLC97" s="311"/>
      <c r="JLD97" s="311"/>
      <c r="JLE97" s="311"/>
      <c r="JLF97" s="311"/>
      <c r="JLG97" s="311"/>
      <c r="JLH97" s="311"/>
      <c r="JLI97" s="311"/>
      <c r="JLJ97" s="311"/>
      <c r="JLK97" s="311"/>
      <c r="JLL97" s="311"/>
      <c r="JLM97" s="311"/>
      <c r="JLN97" s="311"/>
      <c r="JLO97" s="311"/>
      <c r="JLP97" s="311"/>
      <c r="JLQ97" s="311"/>
      <c r="JLR97" s="311"/>
      <c r="JLS97" s="311"/>
      <c r="JLT97" s="311"/>
      <c r="JLU97" s="311"/>
      <c r="JLV97" s="311"/>
      <c r="JLW97" s="311"/>
      <c r="JLX97" s="311"/>
      <c r="JLY97" s="311"/>
      <c r="JLZ97" s="311"/>
      <c r="JMA97" s="311"/>
      <c r="JMB97" s="311"/>
      <c r="JMC97" s="311"/>
      <c r="JMD97" s="311"/>
      <c r="JME97" s="311"/>
      <c r="JMF97" s="311"/>
      <c r="JMG97" s="311"/>
      <c r="JMH97" s="311"/>
      <c r="JMI97" s="311"/>
      <c r="JMJ97" s="311"/>
      <c r="JMK97" s="311"/>
      <c r="JML97" s="311"/>
      <c r="JMM97" s="311"/>
      <c r="JMN97" s="311"/>
      <c r="JMO97" s="311"/>
      <c r="JMP97" s="311"/>
      <c r="JMQ97" s="311"/>
      <c r="JMR97" s="311"/>
      <c r="JMS97" s="311"/>
      <c r="JMT97" s="311"/>
      <c r="JMU97" s="311"/>
      <c r="JMV97" s="311"/>
      <c r="JMW97" s="311"/>
      <c r="JMX97" s="311"/>
      <c r="JMY97" s="311"/>
      <c r="JMZ97" s="311"/>
      <c r="JNA97" s="311"/>
      <c r="JNB97" s="311"/>
      <c r="JNC97" s="311"/>
      <c r="JND97" s="311"/>
      <c r="JNE97" s="311"/>
      <c r="JNF97" s="311"/>
      <c r="JNG97" s="311"/>
      <c r="JNH97" s="311"/>
      <c r="JNI97" s="311"/>
      <c r="JNJ97" s="311"/>
      <c r="JNK97" s="311"/>
      <c r="JNL97" s="311"/>
      <c r="JNM97" s="311"/>
      <c r="JNN97" s="311"/>
      <c r="JNO97" s="311"/>
      <c r="JNP97" s="311"/>
      <c r="JNQ97" s="311"/>
      <c r="JNR97" s="311"/>
      <c r="JNS97" s="311"/>
      <c r="JNT97" s="311"/>
      <c r="JNU97" s="311"/>
      <c r="JNV97" s="311"/>
      <c r="JNW97" s="311"/>
      <c r="JNX97" s="311"/>
      <c r="JNY97" s="311"/>
      <c r="JNZ97" s="311"/>
      <c r="JOA97" s="311"/>
      <c r="JOB97" s="311"/>
      <c r="JOC97" s="311"/>
      <c r="JOD97" s="311"/>
      <c r="JOE97" s="311"/>
      <c r="JOF97" s="311"/>
      <c r="JOG97" s="311"/>
      <c r="JOH97" s="311"/>
      <c r="JOI97" s="311"/>
      <c r="JOJ97" s="311"/>
      <c r="JOK97" s="311"/>
      <c r="JOL97" s="311"/>
      <c r="JOM97" s="311"/>
      <c r="JON97" s="311"/>
      <c r="JOO97" s="311"/>
      <c r="JOP97" s="311"/>
      <c r="JOQ97" s="311"/>
      <c r="JOR97" s="311"/>
      <c r="JOS97" s="311"/>
      <c r="JOT97" s="311"/>
      <c r="JOU97" s="311"/>
      <c r="JOV97" s="311"/>
      <c r="JOW97" s="311"/>
      <c r="JOX97" s="311"/>
      <c r="JOY97" s="311"/>
      <c r="JOZ97" s="311"/>
      <c r="JPA97" s="311"/>
      <c r="JPB97" s="311"/>
      <c r="JPC97" s="311"/>
      <c r="JPD97" s="311"/>
      <c r="JPE97" s="311"/>
      <c r="JPF97" s="311"/>
      <c r="JPG97" s="311"/>
      <c r="JPH97" s="311"/>
      <c r="JPI97" s="311"/>
      <c r="JPJ97" s="311"/>
      <c r="JPK97" s="311"/>
      <c r="JPL97" s="311"/>
      <c r="JPM97" s="311"/>
      <c r="JPN97" s="311"/>
      <c r="JPO97" s="311"/>
      <c r="JPP97" s="311"/>
      <c r="JPQ97" s="311"/>
      <c r="JPR97" s="311"/>
      <c r="JPS97" s="311"/>
      <c r="JPT97" s="311"/>
      <c r="JPU97" s="311"/>
      <c r="JPV97" s="311"/>
      <c r="JPW97" s="311"/>
      <c r="JPX97" s="311"/>
      <c r="JPY97" s="311"/>
      <c r="JPZ97" s="311"/>
      <c r="JQA97" s="311"/>
      <c r="JQB97" s="311"/>
      <c r="JQC97" s="311"/>
      <c r="JQD97" s="311"/>
      <c r="JQE97" s="311"/>
      <c r="JQF97" s="311"/>
      <c r="JQG97" s="311"/>
      <c r="JQH97" s="311"/>
      <c r="JQI97" s="311"/>
      <c r="JQJ97" s="311"/>
      <c r="JQK97" s="311"/>
      <c r="JQL97" s="311"/>
      <c r="JQM97" s="311"/>
      <c r="JQN97" s="311"/>
      <c r="JQO97" s="311"/>
      <c r="JQP97" s="311"/>
      <c r="JQQ97" s="311"/>
      <c r="JQR97" s="311"/>
      <c r="JQS97" s="311"/>
      <c r="JQT97" s="311"/>
      <c r="JQU97" s="311"/>
      <c r="JQV97" s="311"/>
      <c r="JQW97" s="311"/>
      <c r="JQX97" s="311"/>
      <c r="JQY97" s="311"/>
      <c r="JQZ97" s="311"/>
      <c r="JRA97" s="311"/>
      <c r="JRB97" s="311"/>
      <c r="JRC97" s="311"/>
      <c r="JRD97" s="311"/>
      <c r="JRE97" s="311"/>
      <c r="JRF97" s="311"/>
      <c r="JRG97" s="311"/>
      <c r="JRH97" s="311"/>
      <c r="JRI97" s="311"/>
      <c r="JRJ97" s="311"/>
      <c r="JRK97" s="311"/>
      <c r="JRL97" s="311"/>
      <c r="JRM97" s="311"/>
      <c r="JRN97" s="311"/>
      <c r="JRO97" s="311"/>
      <c r="JRP97" s="311"/>
      <c r="JRQ97" s="311"/>
      <c r="JRR97" s="311"/>
      <c r="JRS97" s="311"/>
      <c r="JRT97" s="311"/>
      <c r="JRU97" s="311"/>
      <c r="JRV97" s="311"/>
      <c r="JRW97" s="311"/>
      <c r="JRX97" s="311"/>
      <c r="JRY97" s="311"/>
      <c r="JRZ97" s="311"/>
      <c r="JSA97" s="311"/>
      <c r="JSB97" s="311"/>
      <c r="JSC97" s="311"/>
      <c r="JSD97" s="311"/>
      <c r="JSE97" s="311"/>
      <c r="JSF97" s="311"/>
      <c r="JSG97" s="311"/>
      <c r="JSH97" s="311"/>
      <c r="JSI97" s="311"/>
      <c r="JSJ97" s="311"/>
      <c r="JSK97" s="311"/>
      <c r="JSL97" s="311"/>
      <c r="JSM97" s="311"/>
      <c r="JSN97" s="311"/>
      <c r="JSO97" s="311"/>
      <c r="JSP97" s="311"/>
      <c r="JSQ97" s="311"/>
      <c r="JSR97" s="311"/>
      <c r="JSS97" s="311"/>
      <c r="JST97" s="311"/>
      <c r="JSU97" s="311"/>
      <c r="JSV97" s="311"/>
      <c r="JSW97" s="311"/>
      <c r="JSX97" s="311"/>
      <c r="JSY97" s="311"/>
      <c r="JSZ97" s="311"/>
      <c r="JTA97" s="311"/>
      <c r="JTB97" s="311"/>
      <c r="JTC97" s="311"/>
      <c r="JTD97" s="311"/>
      <c r="JTE97" s="311"/>
      <c r="JTF97" s="311"/>
      <c r="JTG97" s="311"/>
      <c r="JTH97" s="311"/>
      <c r="JTI97" s="311"/>
      <c r="JTJ97" s="311"/>
      <c r="JTK97" s="311"/>
      <c r="JTL97" s="311"/>
      <c r="JTM97" s="311"/>
      <c r="JTN97" s="311"/>
      <c r="JTO97" s="311"/>
      <c r="JTP97" s="311"/>
      <c r="JTQ97" s="311"/>
      <c r="JTR97" s="311"/>
      <c r="JTS97" s="311"/>
      <c r="JTT97" s="311"/>
      <c r="JTU97" s="311"/>
      <c r="JTV97" s="311"/>
      <c r="JTW97" s="311"/>
      <c r="JTX97" s="311"/>
      <c r="JTY97" s="311"/>
      <c r="JTZ97" s="311"/>
      <c r="JUA97" s="311"/>
      <c r="JUB97" s="311"/>
      <c r="JUC97" s="311"/>
      <c r="JUD97" s="311"/>
      <c r="JUE97" s="311"/>
      <c r="JUF97" s="311"/>
      <c r="JUG97" s="311"/>
      <c r="JUH97" s="311"/>
      <c r="JUI97" s="311"/>
      <c r="JUJ97" s="311"/>
      <c r="JUK97" s="311"/>
      <c r="JUL97" s="311"/>
      <c r="JUM97" s="311"/>
      <c r="JUN97" s="311"/>
      <c r="JUO97" s="311"/>
      <c r="JUP97" s="311"/>
      <c r="JUQ97" s="311"/>
      <c r="JUR97" s="311"/>
      <c r="JUS97" s="311"/>
      <c r="JUT97" s="311"/>
      <c r="JUU97" s="311"/>
      <c r="JUV97" s="311"/>
      <c r="JUW97" s="311"/>
      <c r="JUX97" s="311"/>
      <c r="JUY97" s="311"/>
      <c r="JUZ97" s="311"/>
      <c r="JVA97" s="311"/>
      <c r="JVB97" s="311"/>
      <c r="JVC97" s="311"/>
      <c r="JVD97" s="311"/>
      <c r="JVE97" s="311"/>
      <c r="JVF97" s="311"/>
      <c r="JVG97" s="311"/>
      <c r="JVH97" s="311"/>
      <c r="JVI97" s="311"/>
      <c r="JVJ97" s="311"/>
      <c r="JVK97" s="311"/>
      <c r="JVL97" s="311"/>
      <c r="JVM97" s="311"/>
      <c r="JVN97" s="311"/>
      <c r="JVO97" s="311"/>
      <c r="JVP97" s="311"/>
      <c r="JVQ97" s="311"/>
      <c r="JVR97" s="311"/>
      <c r="JVS97" s="311"/>
      <c r="JVT97" s="311"/>
      <c r="JVU97" s="311"/>
      <c r="JVV97" s="311"/>
      <c r="JVW97" s="311"/>
      <c r="JVX97" s="311"/>
      <c r="JVY97" s="311"/>
      <c r="JVZ97" s="311"/>
      <c r="JWA97" s="311"/>
      <c r="JWB97" s="311"/>
      <c r="JWC97" s="311"/>
      <c r="JWD97" s="311"/>
      <c r="JWE97" s="311"/>
      <c r="JWF97" s="311"/>
      <c r="JWG97" s="311"/>
      <c r="JWH97" s="311"/>
      <c r="JWI97" s="311"/>
      <c r="JWJ97" s="311"/>
      <c r="JWK97" s="311"/>
      <c r="JWL97" s="311"/>
      <c r="JWM97" s="311"/>
      <c r="JWN97" s="311"/>
      <c r="JWO97" s="311"/>
      <c r="JWP97" s="311"/>
      <c r="JWQ97" s="311"/>
      <c r="JWR97" s="311"/>
      <c r="JWS97" s="311"/>
      <c r="JWT97" s="311"/>
      <c r="JWU97" s="311"/>
      <c r="JWV97" s="311"/>
      <c r="JWW97" s="311"/>
      <c r="JWX97" s="311"/>
      <c r="JWY97" s="311"/>
      <c r="JWZ97" s="311"/>
      <c r="JXA97" s="311"/>
      <c r="JXB97" s="311"/>
      <c r="JXC97" s="311"/>
      <c r="JXD97" s="311"/>
      <c r="JXE97" s="311"/>
      <c r="JXF97" s="311"/>
      <c r="JXG97" s="311"/>
      <c r="JXH97" s="311"/>
      <c r="JXI97" s="311"/>
      <c r="JXJ97" s="311"/>
      <c r="JXK97" s="311"/>
      <c r="JXL97" s="311"/>
      <c r="JXM97" s="311"/>
      <c r="JXN97" s="311"/>
      <c r="JXO97" s="311"/>
      <c r="JXP97" s="311"/>
      <c r="JXQ97" s="311"/>
      <c r="JXR97" s="311"/>
      <c r="JXS97" s="311"/>
      <c r="JXT97" s="311"/>
      <c r="JXU97" s="311"/>
      <c r="JXV97" s="311"/>
      <c r="JXW97" s="311"/>
      <c r="JXX97" s="311"/>
      <c r="JXY97" s="311"/>
      <c r="JXZ97" s="311"/>
      <c r="JYA97" s="311"/>
      <c r="JYB97" s="311"/>
      <c r="JYC97" s="311"/>
      <c r="JYD97" s="311"/>
      <c r="JYE97" s="311"/>
      <c r="JYF97" s="311"/>
      <c r="JYG97" s="311"/>
      <c r="JYH97" s="311"/>
      <c r="JYI97" s="311"/>
      <c r="JYJ97" s="311"/>
      <c r="JYK97" s="311"/>
      <c r="JYL97" s="311"/>
      <c r="JYM97" s="311"/>
      <c r="JYN97" s="311"/>
      <c r="JYO97" s="311"/>
      <c r="JYP97" s="311"/>
      <c r="JYQ97" s="311"/>
      <c r="JYR97" s="311"/>
      <c r="JYS97" s="311"/>
      <c r="JYT97" s="311"/>
      <c r="JYU97" s="311"/>
      <c r="JYV97" s="311"/>
      <c r="JYW97" s="311"/>
      <c r="JYX97" s="311"/>
      <c r="JYY97" s="311"/>
      <c r="JYZ97" s="311"/>
      <c r="JZA97" s="311"/>
      <c r="JZB97" s="311"/>
      <c r="JZC97" s="311"/>
      <c r="JZD97" s="311"/>
      <c r="JZE97" s="311"/>
      <c r="JZF97" s="311"/>
      <c r="JZG97" s="311"/>
      <c r="JZH97" s="311"/>
      <c r="JZI97" s="311"/>
      <c r="JZJ97" s="311"/>
      <c r="JZK97" s="311"/>
      <c r="JZL97" s="311"/>
      <c r="JZM97" s="311"/>
      <c r="JZN97" s="311"/>
      <c r="JZO97" s="311"/>
      <c r="JZP97" s="311"/>
      <c r="JZQ97" s="311"/>
      <c r="JZR97" s="311"/>
      <c r="JZS97" s="311"/>
      <c r="JZT97" s="311"/>
      <c r="JZU97" s="311"/>
      <c r="JZV97" s="311"/>
      <c r="JZW97" s="311"/>
      <c r="JZX97" s="311"/>
      <c r="JZY97" s="311"/>
      <c r="JZZ97" s="311"/>
      <c r="KAA97" s="311"/>
      <c r="KAB97" s="311"/>
      <c r="KAC97" s="311"/>
      <c r="KAD97" s="311"/>
      <c r="KAE97" s="311"/>
      <c r="KAF97" s="311"/>
      <c r="KAG97" s="311"/>
      <c r="KAH97" s="311"/>
      <c r="KAI97" s="311"/>
      <c r="KAJ97" s="311"/>
      <c r="KAK97" s="311"/>
      <c r="KAL97" s="311"/>
      <c r="KAM97" s="311"/>
      <c r="KAN97" s="311"/>
      <c r="KAO97" s="311"/>
      <c r="KAP97" s="311"/>
      <c r="KAQ97" s="311"/>
      <c r="KAR97" s="311"/>
      <c r="KAS97" s="311"/>
      <c r="KAT97" s="311"/>
      <c r="KAU97" s="311"/>
      <c r="KAV97" s="311"/>
      <c r="KAW97" s="311"/>
      <c r="KAX97" s="311"/>
      <c r="KAY97" s="311"/>
      <c r="KAZ97" s="311"/>
      <c r="KBA97" s="311"/>
      <c r="KBB97" s="311"/>
      <c r="KBC97" s="311"/>
      <c r="KBD97" s="311"/>
      <c r="KBE97" s="311"/>
      <c r="KBF97" s="311"/>
      <c r="KBG97" s="311"/>
      <c r="KBH97" s="311"/>
      <c r="KBI97" s="311"/>
      <c r="KBJ97" s="311"/>
      <c r="KBK97" s="311"/>
      <c r="KBL97" s="311"/>
      <c r="KBM97" s="311"/>
      <c r="KBN97" s="311"/>
      <c r="KBO97" s="311"/>
      <c r="KBP97" s="311"/>
      <c r="KBQ97" s="311"/>
      <c r="KBR97" s="311"/>
      <c r="KBS97" s="311"/>
      <c r="KBT97" s="311"/>
      <c r="KBU97" s="311"/>
      <c r="KBV97" s="311"/>
      <c r="KBW97" s="311"/>
      <c r="KBX97" s="311"/>
      <c r="KBY97" s="311"/>
      <c r="KBZ97" s="311"/>
      <c r="KCA97" s="311"/>
      <c r="KCB97" s="311"/>
      <c r="KCC97" s="311"/>
      <c r="KCD97" s="311"/>
      <c r="KCE97" s="311"/>
      <c r="KCF97" s="311"/>
      <c r="KCG97" s="311"/>
      <c r="KCH97" s="311"/>
      <c r="KCI97" s="311"/>
      <c r="KCJ97" s="311"/>
      <c r="KCK97" s="311"/>
      <c r="KCL97" s="311"/>
      <c r="KCM97" s="311"/>
      <c r="KCN97" s="311"/>
      <c r="KCO97" s="311"/>
      <c r="KCP97" s="311"/>
      <c r="KCQ97" s="311"/>
      <c r="KCR97" s="311"/>
      <c r="KCS97" s="311"/>
      <c r="KCT97" s="311"/>
      <c r="KCU97" s="311"/>
      <c r="KCV97" s="311"/>
      <c r="KCW97" s="311"/>
      <c r="KCX97" s="311"/>
      <c r="KCY97" s="311"/>
      <c r="KCZ97" s="311"/>
      <c r="KDA97" s="311"/>
      <c r="KDB97" s="311"/>
      <c r="KDC97" s="311"/>
      <c r="KDD97" s="311"/>
      <c r="KDE97" s="311"/>
      <c r="KDF97" s="311"/>
      <c r="KDG97" s="311"/>
      <c r="KDH97" s="311"/>
      <c r="KDI97" s="311"/>
      <c r="KDJ97" s="311"/>
      <c r="KDK97" s="311"/>
      <c r="KDL97" s="311"/>
      <c r="KDM97" s="311"/>
      <c r="KDN97" s="311"/>
      <c r="KDO97" s="311"/>
      <c r="KDP97" s="311"/>
      <c r="KDQ97" s="311"/>
      <c r="KDR97" s="311"/>
      <c r="KDS97" s="311"/>
      <c r="KDT97" s="311"/>
      <c r="KDU97" s="311"/>
      <c r="KDV97" s="311"/>
      <c r="KDW97" s="311"/>
      <c r="KDX97" s="311"/>
      <c r="KDY97" s="311"/>
      <c r="KDZ97" s="311"/>
      <c r="KEA97" s="311"/>
      <c r="KEB97" s="311"/>
      <c r="KEC97" s="311"/>
      <c r="KED97" s="311"/>
      <c r="KEE97" s="311"/>
      <c r="KEF97" s="311"/>
      <c r="KEG97" s="311"/>
      <c r="KEH97" s="311"/>
      <c r="KEI97" s="311"/>
      <c r="KEJ97" s="311"/>
      <c r="KEK97" s="311"/>
      <c r="KEL97" s="311"/>
      <c r="KEM97" s="311"/>
      <c r="KEN97" s="311"/>
      <c r="KEO97" s="311"/>
      <c r="KEP97" s="311"/>
      <c r="KEQ97" s="311"/>
      <c r="KER97" s="311"/>
      <c r="KES97" s="311"/>
      <c r="KET97" s="311"/>
      <c r="KEU97" s="311"/>
      <c r="KEV97" s="311"/>
      <c r="KEW97" s="311"/>
      <c r="KEX97" s="311"/>
      <c r="KEY97" s="311"/>
      <c r="KEZ97" s="311"/>
      <c r="KFA97" s="311"/>
      <c r="KFB97" s="311"/>
      <c r="KFC97" s="311"/>
      <c r="KFD97" s="311"/>
      <c r="KFE97" s="311"/>
      <c r="KFF97" s="311"/>
      <c r="KFG97" s="311"/>
      <c r="KFH97" s="311"/>
      <c r="KFI97" s="311"/>
      <c r="KFJ97" s="311"/>
      <c r="KFK97" s="311"/>
      <c r="KFL97" s="311"/>
      <c r="KFM97" s="311"/>
      <c r="KFN97" s="311"/>
      <c r="KFO97" s="311"/>
      <c r="KFP97" s="311"/>
      <c r="KFQ97" s="311"/>
      <c r="KFR97" s="311"/>
      <c r="KFS97" s="311"/>
      <c r="KFT97" s="311"/>
      <c r="KFU97" s="311"/>
      <c r="KFV97" s="311"/>
      <c r="KFW97" s="311"/>
      <c r="KFX97" s="311"/>
      <c r="KFY97" s="311"/>
      <c r="KFZ97" s="311"/>
      <c r="KGA97" s="311"/>
      <c r="KGB97" s="311"/>
      <c r="KGC97" s="311"/>
      <c r="KGD97" s="311"/>
      <c r="KGE97" s="311"/>
      <c r="KGF97" s="311"/>
      <c r="KGG97" s="311"/>
      <c r="KGH97" s="311"/>
      <c r="KGI97" s="311"/>
      <c r="KGJ97" s="311"/>
      <c r="KGK97" s="311"/>
      <c r="KGL97" s="311"/>
      <c r="KGM97" s="311"/>
      <c r="KGN97" s="311"/>
      <c r="KGO97" s="311"/>
      <c r="KGP97" s="311"/>
      <c r="KGQ97" s="311"/>
      <c r="KGR97" s="311"/>
      <c r="KGS97" s="311"/>
      <c r="KGT97" s="311"/>
      <c r="KGU97" s="311"/>
      <c r="KGV97" s="311"/>
      <c r="KGW97" s="311"/>
      <c r="KGX97" s="311"/>
      <c r="KGY97" s="311"/>
      <c r="KGZ97" s="311"/>
      <c r="KHA97" s="311"/>
      <c r="KHB97" s="311"/>
      <c r="KHC97" s="311"/>
      <c r="KHD97" s="311"/>
      <c r="KHE97" s="311"/>
      <c r="KHF97" s="311"/>
      <c r="KHG97" s="311"/>
      <c r="KHH97" s="311"/>
      <c r="KHI97" s="311"/>
      <c r="KHJ97" s="311"/>
      <c r="KHK97" s="311"/>
      <c r="KHL97" s="311"/>
      <c r="KHM97" s="311"/>
      <c r="KHN97" s="311"/>
      <c r="KHO97" s="311"/>
      <c r="KHP97" s="311"/>
      <c r="KHQ97" s="311"/>
      <c r="KHR97" s="311"/>
      <c r="KHS97" s="311"/>
      <c r="KHT97" s="311"/>
      <c r="KHU97" s="311"/>
      <c r="KHV97" s="311"/>
      <c r="KHW97" s="311"/>
      <c r="KHX97" s="311"/>
      <c r="KHY97" s="311"/>
      <c r="KHZ97" s="311"/>
      <c r="KIA97" s="311"/>
      <c r="KIB97" s="311"/>
      <c r="KIC97" s="311"/>
      <c r="KID97" s="311"/>
      <c r="KIE97" s="311"/>
      <c r="KIF97" s="311"/>
      <c r="KIG97" s="311"/>
      <c r="KIH97" s="311"/>
      <c r="KII97" s="311"/>
      <c r="KIJ97" s="311"/>
      <c r="KIK97" s="311"/>
      <c r="KIL97" s="311"/>
      <c r="KIM97" s="311"/>
      <c r="KIN97" s="311"/>
      <c r="KIO97" s="311"/>
      <c r="KIP97" s="311"/>
      <c r="KIQ97" s="311"/>
      <c r="KIR97" s="311"/>
      <c r="KIS97" s="311"/>
      <c r="KIT97" s="311"/>
      <c r="KIU97" s="311"/>
      <c r="KIV97" s="311"/>
      <c r="KIW97" s="311"/>
      <c r="KIX97" s="311"/>
      <c r="KIY97" s="311"/>
      <c r="KIZ97" s="311"/>
      <c r="KJA97" s="311"/>
      <c r="KJB97" s="311"/>
      <c r="KJC97" s="311"/>
      <c r="KJD97" s="311"/>
      <c r="KJE97" s="311"/>
      <c r="KJF97" s="311"/>
      <c r="KJG97" s="311"/>
      <c r="KJH97" s="311"/>
      <c r="KJI97" s="311"/>
      <c r="KJJ97" s="311"/>
      <c r="KJK97" s="311"/>
      <c r="KJL97" s="311"/>
      <c r="KJM97" s="311"/>
      <c r="KJN97" s="311"/>
      <c r="KJO97" s="311"/>
      <c r="KJP97" s="311"/>
      <c r="KJQ97" s="311"/>
      <c r="KJR97" s="311"/>
      <c r="KJS97" s="311"/>
      <c r="KJT97" s="311"/>
      <c r="KJU97" s="311"/>
      <c r="KJV97" s="311"/>
      <c r="KJW97" s="311"/>
      <c r="KJX97" s="311"/>
      <c r="KJY97" s="311"/>
      <c r="KJZ97" s="311"/>
      <c r="KKA97" s="311"/>
      <c r="KKB97" s="311"/>
      <c r="KKC97" s="311"/>
      <c r="KKD97" s="311"/>
      <c r="KKE97" s="311"/>
      <c r="KKF97" s="311"/>
      <c r="KKG97" s="311"/>
      <c r="KKH97" s="311"/>
      <c r="KKI97" s="311"/>
      <c r="KKJ97" s="311"/>
      <c r="KKK97" s="311"/>
      <c r="KKL97" s="311"/>
      <c r="KKM97" s="311"/>
      <c r="KKN97" s="311"/>
      <c r="KKO97" s="311"/>
      <c r="KKP97" s="311"/>
      <c r="KKQ97" s="311"/>
      <c r="KKR97" s="311"/>
      <c r="KKS97" s="311"/>
      <c r="KKT97" s="311"/>
      <c r="KKU97" s="311"/>
      <c r="KKV97" s="311"/>
      <c r="KKW97" s="311"/>
      <c r="KKX97" s="311"/>
      <c r="KKY97" s="311"/>
      <c r="KKZ97" s="311"/>
      <c r="KLA97" s="311"/>
      <c r="KLB97" s="311"/>
      <c r="KLC97" s="311"/>
      <c r="KLD97" s="311"/>
      <c r="KLE97" s="311"/>
      <c r="KLF97" s="311"/>
      <c r="KLG97" s="311"/>
      <c r="KLH97" s="311"/>
      <c r="KLI97" s="311"/>
      <c r="KLJ97" s="311"/>
      <c r="KLK97" s="311"/>
      <c r="KLL97" s="311"/>
      <c r="KLM97" s="311"/>
      <c r="KLN97" s="311"/>
      <c r="KLO97" s="311"/>
      <c r="KLP97" s="311"/>
      <c r="KLQ97" s="311"/>
      <c r="KLR97" s="311"/>
      <c r="KLS97" s="311"/>
      <c r="KLT97" s="311"/>
      <c r="KLU97" s="311"/>
      <c r="KLV97" s="311"/>
      <c r="KLW97" s="311"/>
      <c r="KLX97" s="311"/>
      <c r="KLY97" s="311"/>
      <c r="KLZ97" s="311"/>
      <c r="KMA97" s="311"/>
      <c r="KMB97" s="311"/>
      <c r="KMC97" s="311"/>
      <c r="KMD97" s="311"/>
      <c r="KME97" s="311"/>
      <c r="KMF97" s="311"/>
      <c r="KMG97" s="311"/>
      <c r="KMH97" s="311"/>
      <c r="KMI97" s="311"/>
      <c r="KMJ97" s="311"/>
      <c r="KMK97" s="311"/>
      <c r="KML97" s="311"/>
      <c r="KMM97" s="311"/>
      <c r="KMN97" s="311"/>
      <c r="KMO97" s="311"/>
      <c r="KMP97" s="311"/>
      <c r="KMQ97" s="311"/>
      <c r="KMR97" s="311"/>
      <c r="KMS97" s="311"/>
      <c r="KMT97" s="311"/>
      <c r="KMU97" s="311"/>
      <c r="KMV97" s="311"/>
      <c r="KMW97" s="311"/>
      <c r="KMX97" s="311"/>
      <c r="KMY97" s="311"/>
      <c r="KMZ97" s="311"/>
      <c r="KNA97" s="311"/>
      <c r="KNB97" s="311"/>
      <c r="KNC97" s="311"/>
      <c r="KND97" s="311"/>
      <c r="KNE97" s="311"/>
      <c r="KNF97" s="311"/>
      <c r="KNG97" s="311"/>
      <c r="KNH97" s="311"/>
      <c r="KNI97" s="311"/>
      <c r="KNJ97" s="311"/>
      <c r="KNK97" s="311"/>
      <c r="KNL97" s="311"/>
      <c r="KNM97" s="311"/>
      <c r="KNN97" s="311"/>
      <c r="KNO97" s="311"/>
      <c r="KNP97" s="311"/>
      <c r="KNQ97" s="311"/>
      <c r="KNR97" s="311"/>
      <c r="KNS97" s="311"/>
      <c r="KNT97" s="311"/>
      <c r="KNU97" s="311"/>
      <c r="KNV97" s="311"/>
      <c r="KNW97" s="311"/>
      <c r="KNX97" s="311"/>
      <c r="KNY97" s="311"/>
      <c r="KNZ97" s="311"/>
      <c r="KOA97" s="311"/>
      <c r="KOB97" s="311"/>
      <c r="KOC97" s="311"/>
      <c r="KOD97" s="311"/>
      <c r="KOE97" s="311"/>
      <c r="KOF97" s="311"/>
      <c r="KOG97" s="311"/>
      <c r="KOH97" s="311"/>
      <c r="KOI97" s="311"/>
      <c r="KOJ97" s="311"/>
      <c r="KOK97" s="311"/>
      <c r="KOL97" s="311"/>
      <c r="KOM97" s="311"/>
      <c r="KON97" s="311"/>
      <c r="KOO97" s="311"/>
      <c r="KOP97" s="311"/>
      <c r="KOQ97" s="311"/>
      <c r="KOR97" s="311"/>
      <c r="KOS97" s="311"/>
      <c r="KOT97" s="311"/>
      <c r="KOU97" s="311"/>
      <c r="KOV97" s="311"/>
      <c r="KOW97" s="311"/>
      <c r="KOX97" s="311"/>
      <c r="KOY97" s="311"/>
      <c r="KOZ97" s="311"/>
      <c r="KPA97" s="311"/>
      <c r="KPB97" s="311"/>
      <c r="KPC97" s="311"/>
      <c r="KPD97" s="311"/>
      <c r="KPE97" s="311"/>
      <c r="KPF97" s="311"/>
      <c r="KPG97" s="311"/>
      <c r="KPH97" s="311"/>
      <c r="KPI97" s="311"/>
      <c r="KPJ97" s="311"/>
      <c r="KPK97" s="311"/>
      <c r="KPL97" s="311"/>
      <c r="KPM97" s="311"/>
      <c r="KPN97" s="311"/>
      <c r="KPO97" s="311"/>
      <c r="KPP97" s="311"/>
      <c r="KPQ97" s="311"/>
      <c r="KPR97" s="311"/>
      <c r="KPS97" s="311"/>
      <c r="KPT97" s="311"/>
      <c r="KPU97" s="311"/>
      <c r="KPV97" s="311"/>
      <c r="KPW97" s="311"/>
      <c r="KPX97" s="311"/>
      <c r="KPY97" s="311"/>
      <c r="KPZ97" s="311"/>
      <c r="KQA97" s="311"/>
      <c r="KQB97" s="311"/>
      <c r="KQC97" s="311"/>
      <c r="KQD97" s="311"/>
      <c r="KQE97" s="311"/>
      <c r="KQF97" s="311"/>
      <c r="KQG97" s="311"/>
      <c r="KQH97" s="311"/>
      <c r="KQI97" s="311"/>
      <c r="KQJ97" s="311"/>
      <c r="KQK97" s="311"/>
      <c r="KQL97" s="311"/>
      <c r="KQM97" s="311"/>
      <c r="KQN97" s="311"/>
      <c r="KQO97" s="311"/>
      <c r="KQP97" s="311"/>
      <c r="KQQ97" s="311"/>
      <c r="KQR97" s="311"/>
      <c r="KQS97" s="311"/>
      <c r="KQT97" s="311"/>
      <c r="KQU97" s="311"/>
      <c r="KQV97" s="311"/>
      <c r="KQW97" s="311"/>
      <c r="KQX97" s="311"/>
      <c r="KQY97" s="311"/>
      <c r="KQZ97" s="311"/>
      <c r="KRA97" s="311"/>
      <c r="KRB97" s="311"/>
      <c r="KRC97" s="311"/>
      <c r="KRD97" s="311"/>
      <c r="KRE97" s="311"/>
      <c r="KRF97" s="311"/>
      <c r="KRG97" s="311"/>
      <c r="KRH97" s="311"/>
      <c r="KRI97" s="311"/>
      <c r="KRJ97" s="311"/>
      <c r="KRK97" s="311"/>
      <c r="KRL97" s="311"/>
      <c r="KRM97" s="311"/>
      <c r="KRN97" s="311"/>
      <c r="KRO97" s="311"/>
      <c r="KRP97" s="311"/>
      <c r="KRQ97" s="311"/>
      <c r="KRR97" s="311"/>
      <c r="KRS97" s="311"/>
      <c r="KRT97" s="311"/>
      <c r="KRU97" s="311"/>
      <c r="KRV97" s="311"/>
      <c r="KRW97" s="311"/>
      <c r="KRX97" s="311"/>
      <c r="KRY97" s="311"/>
      <c r="KRZ97" s="311"/>
      <c r="KSA97" s="311"/>
      <c r="KSB97" s="311"/>
      <c r="KSC97" s="311"/>
      <c r="KSD97" s="311"/>
      <c r="KSE97" s="311"/>
      <c r="KSF97" s="311"/>
      <c r="KSG97" s="311"/>
      <c r="KSH97" s="311"/>
      <c r="KSI97" s="311"/>
      <c r="KSJ97" s="311"/>
      <c r="KSK97" s="311"/>
      <c r="KSL97" s="311"/>
      <c r="KSM97" s="311"/>
      <c r="KSN97" s="311"/>
      <c r="KSO97" s="311"/>
      <c r="KSP97" s="311"/>
      <c r="KSQ97" s="311"/>
      <c r="KSR97" s="311"/>
      <c r="KSS97" s="311"/>
      <c r="KST97" s="311"/>
      <c r="KSU97" s="311"/>
      <c r="KSV97" s="311"/>
      <c r="KSW97" s="311"/>
      <c r="KSX97" s="311"/>
      <c r="KSY97" s="311"/>
      <c r="KSZ97" s="311"/>
      <c r="KTA97" s="311"/>
      <c r="KTB97" s="311"/>
      <c r="KTC97" s="311"/>
      <c r="KTD97" s="311"/>
      <c r="KTE97" s="311"/>
      <c r="KTF97" s="311"/>
      <c r="KTG97" s="311"/>
      <c r="KTH97" s="311"/>
      <c r="KTI97" s="311"/>
      <c r="KTJ97" s="311"/>
      <c r="KTK97" s="311"/>
      <c r="KTL97" s="311"/>
      <c r="KTM97" s="311"/>
      <c r="KTN97" s="311"/>
      <c r="KTO97" s="311"/>
      <c r="KTP97" s="311"/>
      <c r="KTQ97" s="311"/>
      <c r="KTR97" s="311"/>
      <c r="KTS97" s="311"/>
      <c r="KTT97" s="311"/>
      <c r="KTU97" s="311"/>
      <c r="KTV97" s="311"/>
      <c r="KTW97" s="311"/>
      <c r="KTX97" s="311"/>
      <c r="KTY97" s="311"/>
      <c r="KTZ97" s="311"/>
      <c r="KUA97" s="311"/>
      <c r="KUB97" s="311"/>
      <c r="KUC97" s="311"/>
      <c r="KUD97" s="311"/>
      <c r="KUE97" s="311"/>
      <c r="KUF97" s="311"/>
      <c r="KUG97" s="311"/>
      <c r="KUH97" s="311"/>
      <c r="KUI97" s="311"/>
      <c r="KUJ97" s="311"/>
      <c r="KUK97" s="311"/>
      <c r="KUL97" s="311"/>
      <c r="KUM97" s="311"/>
      <c r="KUN97" s="311"/>
      <c r="KUO97" s="311"/>
      <c r="KUP97" s="311"/>
      <c r="KUQ97" s="311"/>
      <c r="KUR97" s="311"/>
      <c r="KUS97" s="311"/>
      <c r="KUT97" s="311"/>
      <c r="KUU97" s="311"/>
      <c r="KUV97" s="311"/>
      <c r="KUW97" s="311"/>
      <c r="KUX97" s="311"/>
      <c r="KUY97" s="311"/>
      <c r="KUZ97" s="311"/>
      <c r="KVA97" s="311"/>
      <c r="KVB97" s="311"/>
      <c r="KVC97" s="311"/>
      <c r="KVD97" s="311"/>
      <c r="KVE97" s="311"/>
      <c r="KVF97" s="311"/>
      <c r="KVG97" s="311"/>
      <c r="KVH97" s="311"/>
      <c r="KVI97" s="311"/>
      <c r="KVJ97" s="311"/>
      <c r="KVK97" s="311"/>
      <c r="KVL97" s="311"/>
      <c r="KVM97" s="311"/>
      <c r="KVN97" s="311"/>
      <c r="KVO97" s="311"/>
      <c r="KVP97" s="311"/>
      <c r="KVQ97" s="311"/>
      <c r="KVR97" s="311"/>
      <c r="KVS97" s="311"/>
      <c r="KVT97" s="311"/>
      <c r="KVU97" s="311"/>
      <c r="KVV97" s="311"/>
      <c r="KVW97" s="311"/>
      <c r="KVX97" s="311"/>
      <c r="KVY97" s="311"/>
      <c r="KVZ97" s="311"/>
      <c r="KWA97" s="311"/>
      <c r="KWB97" s="311"/>
      <c r="KWC97" s="311"/>
      <c r="KWD97" s="311"/>
      <c r="KWE97" s="311"/>
      <c r="KWF97" s="311"/>
      <c r="KWG97" s="311"/>
      <c r="KWH97" s="311"/>
      <c r="KWI97" s="311"/>
      <c r="KWJ97" s="311"/>
      <c r="KWK97" s="311"/>
      <c r="KWL97" s="311"/>
      <c r="KWM97" s="311"/>
      <c r="KWN97" s="311"/>
      <c r="KWO97" s="311"/>
      <c r="KWP97" s="311"/>
      <c r="KWQ97" s="311"/>
      <c r="KWR97" s="311"/>
      <c r="KWS97" s="311"/>
      <c r="KWT97" s="311"/>
      <c r="KWU97" s="311"/>
      <c r="KWV97" s="311"/>
      <c r="KWW97" s="311"/>
      <c r="KWX97" s="311"/>
      <c r="KWY97" s="311"/>
      <c r="KWZ97" s="311"/>
      <c r="KXA97" s="311"/>
      <c r="KXB97" s="311"/>
      <c r="KXC97" s="311"/>
      <c r="KXD97" s="311"/>
      <c r="KXE97" s="311"/>
      <c r="KXF97" s="311"/>
      <c r="KXG97" s="311"/>
      <c r="KXH97" s="311"/>
      <c r="KXI97" s="311"/>
      <c r="KXJ97" s="311"/>
      <c r="KXK97" s="311"/>
      <c r="KXL97" s="311"/>
      <c r="KXM97" s="311"/>
      <c r="KXN97" s="311"/>
      <c r="KXO97" s="311"/>
      <c r="KXP97" s="311"/>
      <c r="KXQ97" s="311"/>
      <c r="KXR97" s="311"/>
      <c r="KXS97" s="311"/>
      <c r="KXT97" s="311"/>
      <c r="KXU97" s="311"/>
      <c r="KXV97" s="311"/>
      <c r="KXW97" s="311"/>
      <c r="KXX97" s="311"/>
      <c r="KXY97" s="311"/>
      <c r="KXZ97" s="311"/>
      <c r="KYA97" s="311"/>
      <c r="KYB97" s="311"/>
      <c r="KYC97" s="311"/>
      <c r="KYD97" s="311"/>
      <c r="KYE97" s="311"/>
      <c r="KYF97" s="311"/>
      <c r="KYG97" s="311"/>
      <c r="KYH97" s="311"/>
      <c r="KYI97" s="311"/>
      <c r="KYJ97" s="311"/>
      <c r="KYK97" s="311"/>
      <c r="KYL97" s="311"/>
      <c r="KYM97" s="311"/>
      <c r="KYN97" s="311"/>
      <c r="KYO97" s="311"/>
      <c r="KYP97" s="311"/>
      <c r="KYQ97" s="311"/>
      <c r="KYR97" s="311"/>
      <c r="KYS97" s="311"/>
      <c r="KYT97" s="311"/>
      <c r="KYU97" s="311"/>
      <c r="KYV97" s="311"/>
      <c r="KYW97" s="311"/>
      <c r="KYX97" s="311"/>
      <c r="KYY97" s="311"/>
      <c r="KYZ97" s="311"/>
      <c r="KZA97" s="311"/>
      <c r="KZB97" s="311"/>
      <c r="KZC97" s="311"/>
      <c r="KZD97" s="311"/>
      <c r="KZE97" s="311"/>
      <c r="KZF97" s="311"/>
      <c r="KZG97" s="311"/>
      <c r="KZH97" s="311"/>
      <c r="KZI97" s="311"/>
      <c r="KZJ97" s="311"/>
      <c r="KZK97" s="311"/>
      <c r="KZL97" s="311"/>
      <c r="KZM97" s="311"/>
      <c r="KZN97" s="311"/>
      <c r="KZO97" s="311"/>
      <c r="KZP97" s="311"/>
      <c r="KZQ97" s="311"/>
      <c r="KZR97" s="311"/>
      <c r="KZS97" s="311"/>
      <c r="KZT97" s="311"/>
      <c r="KZU97" s="311"/>
      <c r="KZV97" s="311"/>
      <c r="KZW97" s="311"/>
      <c r="KZX97" s="311"/>
      <c r="KZY97" s="311"/>
      <c r="KZZ97" s="311"/>
      <c r="LAA97" s="311"/>
      <c r="LAB97" s="311"/>
      <c r="LAC97" s="311"/>
      <c r="LAD97" s="311"/>
      <c r="LAE97" s="311"/>
      <c r="LAF97" s="311"/>
      <c r="LAG97" s="311"/>
      <c r="LAH97" s="311"/>
      <c r="LAI97" s="311"/>
      <c r="LAJ97" s="311"/>
      <c r="LAK97" s="311"/>
      <c r="LAL97" s="311"/>
      <c r="LAM97" s="311"/>
      <c r="LAN97" s="311"/>
      <c r="LAO97" s="311"/>
      <c r="LAP97" s="311"/>
      <c r="LAQ97" s="311"/>
      <c r="LAR97" s="311"/>
      <c r="LAS97" s="311"/>
      <c r="LAT97" s="311"/>
      <c r="LAU97" s="311"/>
      <c r="LAV97" s="311"/>
      <c r="LAW97" s="311"/>
      <c r="LAX97" s="311"/>
      <c r="LAY97" s="311"/>
      <c r="LAZ97" s="311"/>
      <c r="LBA97" s="311"/>
      <c r="LBB97" s="311"/>
      <c r="LBC97" s="311"/>
      <c r="LBD97" s="311"/>
      <c r="LBE97" s="311"/>
      <c r="LBF97" s="311"/>
      <c r="LBG97" s="311"/>
      <c r="LBH97" s="311"/>
      <c r="LBI97" s="311"/>
      <c r="LBJ97" s="311"/>
      <c r="LBK97" s="311"/>
      <c r="LBL97" s="311"/>
      <c r="LBM97" s="311"/>
      <c r="LBN97" s="311"/>
      <c r="LBO97" s="311"/>
      <c r="LBP97" s="311"/>
      <c r="LBQ97" s="311"/>
      <c r="LBR97" s="311"/>
      <c r="LBS97" s="311"/>
      <c r="LBT97" s="311"/>
      <c r="LBU97" s="311"/>
      <c r="LBV97" s="311"/>
      <c r="LBW97" s="311"/>
      <c r="LBX97" s="311"/>
      <c r="LBY97" s="311"/>
      <c r="LBZ97" s="311"/>
      <c r="LCA97" s="311"/>
      <c r="LCB97" s="311"/>
      <c r="LCC97" s="311"/>
      <c r="LCD97" s="311"/>
      <c r="LCE97" s="311"/>
      <c r="LCF97" s="311"/>
      <c r="LCG97" s="311"/>
      <c r="LCH97" s="311"/>
      <c r="LCI97" s="311"/>
      <c r="LCJ97" s="311"/>
      <c r="LCK97" s="311"/>
      <c r="LCL97" s="311"/>
      <c r="LCM97" s="311"/>
      <c r="LCN97" s="311"/>
      <c r="LCO97" s="311"/>
      <c r="LCP97" s="311"/>
      <c r="LCQ97" s="311"/>
      <c r="LCR97" s="311"/>
      <c r="LCS97" s="311"/>
      <c r="LCT97" s="311"/>
      <c r="LCU97" s="311"/>
      <c r="LCV97" s="311"/>
      <c r="LCW97" s="311"/>
      <c r="LCX97" s="311"/>
      <c r="LCY97" s="311"/>
      <c r="LCZ97" s="311"/>
      <c r="LDA97" s="311"/>
      <c r="LDB97" s="311"/>
      <c r="LDC97" s="311"/>
      <c r="LDD97" s="311"/>
      <c r="LDE97" s="311"/>
      <c r="LDF97" s="311"/>
      <c r="LDG97" s="311"/>
      <c r="LDH97" s="311"/>
      <c r="LDI97" s="311"/>
      <c r="LDJ97" s="311"/>
      <c r="LDK97" s="311"/>
      <c r="LDL97" s="311"/>
      <c r="LDM97" s="311"/>
      <c r="LDN97" s="311"/>
      <c r="LDO97" s="311"/>
      <c r="LDP97" s="311"/>
      <c r="LDQ97" s="311"/>
      <c r="LDR97" s="311"/>
      <c r="LDS97" s="311"/>
      <c r="LDT97" s="311"/>
      <c r="LDU97" s="311"/>
      <c r="LDV97" s="311"/>
      <c r="LDW97" s="311"/>
      <c r="LDX97" s="311"/>
      <c r="LDY97" s="311"/>
      <c r="LDZ97" s="311"/>
      <c r="LEA97" s="311"/>
      <c r="LEB97" s="311"/>
      <c r="LEC97" s="311"/>
      <c r="LED97" s="311"/>
      <c r="LEE97" s="311"/>
      <c r="LEF97" s="311"/>
      <c r="LEG97" s="311"/>
      <c r="LEH97" s="311"/>
      <c r="LEI97" s="311"/>
      <c r="LEJ97" s="311"/>
      <c r="LEK97" s="311"/>
      <c r="LEL97" s="311"/>
      <c r="LEM97" s="311"/>
      <c r="LEN97" s="311"/>
      <c r="LEO97" s="311"/>
      <c r="LEP97" s="311"/>
      <c r="LEQ97" s="311"/>
      <c r="LER97" s="311"/>
      <c r="LES97" s="311"/>
      <c r="LET97" s="311"/>
      <c r="LEU97" s="311"/>
      <c r="LEV97" s="311"/>
      <c r="LEW97" s="311"/>
      <c r="LEX97" s="311"/>
      <c r="LEY97" s="311"/>
      <c r="LEZ97" s="311"/>
      <c r="LFA97" s="311"/>
      <c r="LFB97" s="311"/>
      <c r="LFC97" s="311"/>
      <c r="LFD97" s="311"/>
      <c r="LFE97" s="311"/>
      <c r="LFF97" s="311"/>
      <c r="LFG97" s="311"/>
      <c r="LFH97" s="311"/>
      <c r="LFI97" s="311"/>
      <c r="LFJ97" s="311"/>
      <c r="LFK97" s="311"/>
      <c r="LFL97" s="311"/>
      <c r="LFM97" s="311"/>
      <c r="LFN97" s="311"/>
      <c r="LFO97" s="311"/>
      <c r="LFP97" s="311"/>
      <c r="LFQ97" s="311"/>
      <c r="LFR97" s="311"/>
      <c r="LFS97" s="311"/>
      <c r="LFT97" s="311"/>
      <c r="LFU97" s="311"/>
      <c r="LFV97" s="311"/>
      <c r="LFW97" s="311"/>
      <c r="LFX97" s="311"/>
      <c r="LFY97" s="311"/>
      <c r="LFZ97" s="311"/>
      <c r="LGA97" s="311"/>
      <c r="LGB97" s="311"/>
      <c r="LGC97" s="311"/>
      <c r="LGD97" s="311"/>
      <c r="LGE97" s="311"/>
      <c r="LGF97" s="311"/>
      <c r="LGG97" s="311"/>
      <c r="LGH97" s="311"/>
      <c r="LGI97" s="311"/>
      <c r="LGJ97" s="311"/>
      <c r="LGK97" s="311"/>
      <c r="LGL97" s="311"/>
      <c r="LGM97" s="311"/>
      <c r="LGN97" s="311"/>
      <c r="LGO97" s="311"/>
      <c r="LGP97" s="311"/>
      <c r="LGQ97" s="311"/>
      <c r="LGR97" s="311"/>
      <c r="LGS97" s="311"/>
      <c r="LGT97" s="311"/>
      <c r="LGU97" s="311"/>
      <c r="LGV97" s="311"/>
      <c r="LGW97" s="311"/>
      <c r="LGX97" s="311"/>
      <c r="LGY97" s="311"/>
      <c r="LGZ97" s="311"/>
      <c r="LHA97" s="311"/>
      <c r="LHB97" s="311"/>
      <c r="LHC97" s="311"/>
      <c r="LHD97" s="311"/>
      <c r="LHE97" s="311"/>
      <c r="LHF97" s="311"/>
      <c r="LHG97" s="311"/>
      <c r="LHH97" s="311"/>
      <c r="LHI97" s="311"/>
      <c r="LHJ97" s="311"/>
      <c r="LHK97" s="311"/>
      <c r="LHL97" s="311"/>
      <c r="LHM97" s="311"/>
      <c r="LHN97" s="311"/>
      <c r="LHO97" s="311"/>
      <c r="LHP97" s="311"/>
      <c r="LHQ97" s="311"/>
      <c r="LHR97" s="311"/>
      <c r="LHS97" s="311"/>
      <c r="LHT97" s="311"/>
      <c r="LHU97" s="311"/>
      <c r="LHV97" s="311"/>
      <c r="LHW97" s="311"/>
      <c r="LHX97" s="311"/>
      <c r="LHY97" s="311"/>
      <c r="LHZ97" s="311"/>
      <c r="LIA97" s="311"/>
      <c r="LIB97" s="311"/>
      <c r="LIC97" s="311"/>
      <c r="LID97" s="311"/>
      <c r="LIE97" s="311"/>
      <c r="LIF97" s="311"/>
      <c r="LIG97" s="311"/>
      <c r="LIH97" s="311"/>
      <c r="LII97" s="311"/>
      <c r="LIJ97" s="311"/>
      <c r="LIK97" s="311"/>
      <c r="LIL97" s="311"/>
      <c r="LIM97" s="311"/>
      <c r="LIN97" s="311"/>
      <c r="LIO97" s="311"/>
      <c r="LIP97" s="311"/>
      <c r="LIQ97" s="311"/>
      <c r="LIR97" s="311"/>
      <c r="LIS97" s="311"/>
      <c r="LIT97" s="311"/>
      <c r="LIU97" s="311"/>
      <c r="LIV97" s="311"/>
      <c r="LIW97" s="311"/>
      <c r="LIX97" s="311"/>
      <c r="LIY97" s="311"/>
      <c r="LIZ97" s="311"/>
      <c r="LJA97" s="311"/>
      <c r="LJB97" s="311"/>
      <c r="LJC97" s="311"/>
      <c r="LJD97" s="311"/>
      <c r="LJE97" s="311"/>
      <c r="LJF97" s="311"/>
      <c r="LJG97" s="311"/>
      <c r="LJH97" s="311"/>
      <c r="LJI97" s="311"/>
      <c r="LJJ97" s="311"/>
      <c r="LJK97" s="311"/>
      <c r="LJL97" s="311"/>
      <c r="LJM97" s="311"/>
      <c r="LJN97" s="311"/>
      <c r="LJO97" s="311"/>
      <c r="LJP97" s="311"/>
      <c r="LJQ97" s="311"/>
      <c r="LJR97" s="311"/>
      <c r="LJS97" s="311"/>
      <c r="LJT97" s="311"/>
      <c r="LJU97" s="311"/>
      <c r="LJV97" s="311"/>
      <c r="LJW97" s="311"/>
      <c r="LJX97" s="311"/>
      <c r="LJY97" s="311"/>
      <c r="LJZ97" s="311"/>
      <c r="LKA97" s="311"/>
      <c r="LKB97" s="311"/>
      <c r="LKC97" s="311"/>
      <c r="LKD97" s="311"/>
      <c r="LKE97" s="311"/>
      <c r="LKF97" s="311"/>
      <c r="LKG97" s="311"/>
      <c r="LKH97" s="311"/>
      <c r="LKI97" s="311"/>
      <c r="LKJ97" s="311"/>
      <c r="LKK97" s="311"/>
      <c r="LKL97" s="311"/>
      <c r="LKM97" s="311"/>
      <c r="LKN97" s="311"/>
      <c r="LKO97" s="311"/>
      <c r="LKP97" s="311"/>
      <c r="LKQ97" s="311"/>
      <c r="LKR97" s="311"/>
      <c r="LKS97" s="311"/>
      <c r="LKT97" s="311"/>
      <c r="LKU97" s="311"/>
      <c r="LKV97" s="311"/>
      <c r="LKW97" s="311"/>
      <c r="LKX97" s="311"/>
      <c r="LKY97" s="311"/>
      <c r="LKZ97" s="311"/>
      <c r="LLA97" s="311"/>
      <c r="LLB97" s="311"/>
      <c r="LLC97" s="311"/>
      <c r="LLD97" s="311"/>
      <c r="LLE97" s="311"/>
      <c r="LLF97" s="311"/>
      <c r="LLG97" s="311"/>
      <c r="LLH97" s="311"/>
      <c r="LLI97" s="311"/>
      <c r="LLJ97" s="311"/>
      <c r="LLK97" s="311"/>
      <c r="LLL97" s="311"/>
      <c r="LLM97" s="311"/>
      <c r="LLN97" s="311"/>
      <c r="LLO97" s="311"/>
      <c r="LLP97" s="311"/>
      <c r="LLQ97" s="311"/>
      <c r="LLR97" s="311"/>
      <c r="LLS97" s="311"/>
      <c r="LLT97" s="311"/>
      <c r="LLU97" s="311"/>
      <c r="LLV97" s="311"/>
      <c r="LLW97" s="311"/>
      <c r="LLX97" s="311"/>
      <c r="LLY97" s="311"/>
      <c r="LLZ97" s="311"/>
      <c r="LMA97" s="311"/>
      <c r="LMB97" s="311"/>
      <c r="LMC97" s="311"/>
      <c r="LMD97" s="311"/>
      <c r="LME97" s="311"/>
      <c r="LMF97" s="311"/>
      <c r="LMG97" s="311"/>
      <c r="LMH97" s="311"/>
      <c r="LMI97" s="311"/>
      <c r="LMJ97" s="311"/>
      <c r="LMK97" s="311"/>
      <c r="LML97" s="311"/>
      <c r="LMM97" s="311"/>
      <c r="LMN97" s="311"/>
      <c r="LMO97" s="311"/>
      <c r="LMP97" s="311"/>
      <c r="LMQ97" s="311"/>
      <c r="LMR97" s="311"/>
      <c r="LMS97" s="311"/>
      <c r="LMT97" s="311"/>
      <c r="LMU97" s="311"/>
      <c r="LMV97" s="311"/>
      <c r="LMW97" s="311"/>
      <c r="LMX97" s="311"/>
      <c r="LMY97" s="311"/>
      <c r="LMZ97" s="311"/>
      <c r="LNA97" s="311"/>
      <c r="LNB97" s="311"/>
      <c r="LNC97" s="311"/>
      <c r="LND97" s="311"/>
      <c r="LNE97" s="311"/>
      <c r="LNF97" s="311"/>
      <c r="LNG97" s="311"/>
      <c r="LNH97" s="311"/>
      <c r="LNI97" s="311"/>
      <c r="LNJ97" s="311"/>
      <c r="LNK97" s="311"/>
      <c r="LNL97" s="311"/>
      <c r="LNM97" s="311"/>
      <c r="LNN97" s="311"/>
      <c r="LNO97" s="311"/>
      <c r="LNP97" s="311"/>
      <c r="LNQ97" s="311"/>
      <c r="LNR97" s="311"/>
      <c r="LNS97" s="311"/>
      <c r="LNT97" s="311"/>
      <c r="LNU97" s="311"/>
      <c r="LNV97" s="311"/>
      <c r="LNW97" s="311"/>
      <c r="LNX97" s="311"/>
      <c r="LNY97" s="311"/>
      <c r="LNZ97" s="311"/>
      <c r="LOA97" s="311"/>
      <c r="LOB97" s="311"/>
      <c r="LOC97" s="311"/>
      <c r="LOD97" s="311"/>
      <c r="LOE97" s="311"/>
      <c r="LOF97" s="311"/>
      <c r="LOG97" s="311"/>
      <c r="LOH97" s="311"/>
      <c r="LOI97" s="311"/>
      <c r="LOJ97" s="311"/>
      <c r="LOK97" s="311"/>
      <c r="LOL97" s="311"/>
      <c r="LOM97" s="311"/>
      <c r="LON97" s="311"/>
      <c r="LOO97" s="311"/>
      <c r="LOP97" s="311"/>
      <c r="LOQ97" s="311"/>
      <c r="LOR97" s="311"/>
      <c r="LOS97" s="311"/>
      <c r="LOT97" s="311"/>
      <c r="LOU97" s="311"/>
      <c r="LOV97" s="311"/>
      <c r="LOW97" s="311"/>
      <c r="LOX97" s="311"/>
      <c r="LOY97" s="311"/>
      <c r="LOZ97" s="311"/>
      <c r="LPA97" s="311"/>
      <c r="LPB97" s="311"/>
      <c r="LPC97" s="311"/>
      <c r="LPD97" s="311"/>
      <c r="LPE97" s="311"/>
      <c r="LPF97" s="311"/>
      <c r="LPG97" s="311"/>
      <c r="LPH97" s="311"/>
      <c r="LPI97" s="311"/>
      <c r="LPJ97" s="311"/>
      <c r="LPK97" s="311"/>
      <c r="LPL97" s="311"/>
      <c r="LPM97" s="311"/>
      <c r="LPN97" s="311"/>
      <c r="LPO97" s="311"/>
      <c r="LPP97" s="311"/>
      <c r="LPQ97" s="311"/>
      <c r="LPR97" s="311"/>
      <c r="LPS97" s="311"/>
      <c r="LPT97" s="311"/>
      <c r="LPU97" s="311"/>
      <c r="LPV97" s="311"/>
      <c r="LPW97" s="311"/>
      <c r="LPX97" s="311"/>
      <c r="LPY97" s="311"/>
      <c r="LPZ97" s="311"/>
      <c r="LQA97" s="311"/>
      <c r="LQB97" s="311"/>
      <c r="LQC97" s="311"/>
      <c r="LQD97" s="311"/>
      <c r="LQE97" s="311"/>
      <c r="LQF97" s="311"/>
      <c r="LQG97" s="311"/>
      <c r="LQH97" s="311"/>
      <c r="LQI97" s="311"/>
      <c r="LQJ97" s="311"/>
      <c r="LQK97" s="311"/>
      <c r="LQL97" s="311"/>
      <c r="LQM97" s="311"/>
      <c r="LQN97" s="311"/>
      <c r="LQO97" s="311"/>
      <c r="LQP97" s="311"/>
      <c r="LQQ97" s="311"/>
      <c r="LQR97" s="311"/>
      <c r="LQS97" s="311"/>
      <c r="LQT97" s="311"/>
      <c r="LQU97" s="311"/>
      <c r="LQV97" s="311"/>
      <c r="LQW97" s="311"/>
      <c r="LQX97" s="311"/>
      <c r="LQY97" s="311"/>
      <c r="LQZ97" s="311"/>
      <c r="LRA97" s="311"/>
      <c r="LRB97" s="311"/>
      <c r="LRC97" s="311"/>
      <c r="LRD97" s="311"/>
      <c r="LRE97" s="311"/>
      <c r="LRF97" s="311"/>
      <c r="LRG97" s="311"/>
      <c r="LRH97" s="311"/>
      <c r="LRI97" s="311"/>
      <c r="LRJ97" s="311"/>
      <c r="LRK97" s="311"/>
      <c r="LRL97" s="311"/>
      <c r="LRM97" s="311"/>
      <c r="LRN97" s="311"/>
      <c r="LRO97" s="311"/>
      <c r="LRP97" s="311"/>
      <c r="LRQ97" s="311"/>
      <c r="LRR97" s="311"/>
      <c r="LRS97" s="311"/>
      <c r="LRT97" s="311"/>
      <c r="LRU97" s="311"/>
      <c r="LRV97" s="311"/>
      <c r="LRW97" s="311"/>
      <c r="LRX97" s="311"/>
      <c r="LRY97" s="311"/>
      <c r="LRZ97" s="311"/>
      <c r="LSA97" s="311"/>
      <c r="LSB97" s="311"/>
      <c r="LSC97" s="311"/>
      <c r="LSD97" s="311"/>
      <c r="LSE97" s="311"/>
      <c r="LSF97" s="311"/>
      <c r="LSG97" s="311"/>
      <c r="LSH97" s="311"/>
      <c r="LSI97" s="311"/>
      <c r="LSJ97" s="311"/>
      <c r="LSK97" s="311"/>
      <c r="LSL97" s="311"/>
      <c r="LSM97" s="311"/>
      <c r="LSN97" s="311"/>
      <c r="LSO97" s="311"/>
      <c r="LSP97" s="311"/>
      <c r="LSQ97" s="311"/>
      <c r="LSR97" s="311"/>
      <c r="LSS97" s="311"/>
      <c r="LST97" s="311"/>
      <c r="LSU97" s="311"/>
      <c r="LSV97" s="311"/>
      <c r="LSW97" s="311"/>
      <c r="LSX97" s="311"/>
      <c r="LSY97" s="311"/>
      <c r="LSZ97" s="311"/>
      <c r="LTA97" s="311"/>
      <c r="LTB97" s="311"/>
      <c r="LTC97" s="311"/>
      <c r="LTD97" s="311"/>
      <c r="LTE97" s="311"/>
      <c r="LTF97" s="311"/>
      <c r="LTG97" s="311"/>
      <c r="LTH97" s="311"/>
      <c r="LTI97" s="311"/>
      <c r="LTJ97" s="311"/>
      <c r="LTK97" s="311"/>
      <c r="LTL97" s="311"/>
      <c r="LTM97" s="311"/>
      <c r="LTN97" s="311"/>
      <c r="LTO97" s="311"/>
      <c r="LTP97" s="311"/>
      <c r="LTQ97" s="311"/>
      <c r="LTR97" s="311"/>
      <c r="LTS97" s="311"/>
      <c r="LTT97" s="311"/>
      <c r="LTU97" s="311"/>
      <c r="LTV97" s="311"/>
      <c r="LTW97" s="311"/>
      <c r="LTX97" s="311"/>
      <c r="LTY97" s="311"/>
      <c r="LTZ97" s="311"/>
      <c r="LUA97" s="311"/>
      <c r="LUB97" s="311"/>
      <c r="LUC97" s="311"/>
      <c r="LUD97" s="311"/>
      <c r="LUE97" s="311"/>
      <c r="LUF97" s="311"/>
      <c r="LUG97" s="311"/>
      <c r="LUH97" s="311"/>
      <c r="LUI97" s="311"/>
      <c r="LUJ97" s="311"/>
      <c r="LUK97" s="311"/>
      <c r="LUL97" s="311"/>
      <c r="LUM97" s="311"/>
      <c r="LUN97" s="311"/>
      <c r="LUO97" s="311"/>
      <c r="LUP97" s="311"/>
      <c r="LUQ97" s="311"/>
      <c r="LUR97" s="311"/>
      <c r="LUS97" s="311"/>
      <c r="LUT97" s="311"/>
      <c r="LUU97" s="311"/>
      <c r="LUV97" s="311"/>
      <c r="LUW97" s="311"/>
      <c r="LUX97" s="311"/>
      <c r="LUY97" s="311"/>
      <c r="LUZ97" s="311"/>
      <c r="LVA97" s="311"/>
      <c r="LVB97" s="311"/>
      <c r="LVC97" s="311"/>
      <c r="LVD97" s="311"/>
      <c r="LVE97" s="311"/>
      <c r="LVF97" s="311"/>
      <c r="LVG97" s="311"/>
      <c r="LVH97" s="311"/>
      <c r="LVI97" s="311"/>
      <c r="LVJ97" s="311"/>
      <c r="LVK97" s="311"/>
      <c r="LVL97" s="311"/>
      <c r="LVM97" s="311"/>
      <c r="LVN97" s="311"/>
      <c r="LVO97" s="311"/>
      <c r="LVP97" s="311"/>
      <c r="LVQ97" s="311"/>
      <c r="LVR97" s="311"/>
      <c r="LVS97" s="311"/>
      <c r="LVT97" s="311"/>
      <c r="LVU97" s="311"/>
      <c r="LVV97" s="311"/>
      <c r="LVW97" s="311"/>
      <c r="LVX97" s="311"/>
      <c r="LVY97" s="311"/>
      <c r="LVZ97" s="311"/>
      <c r="LWA97" s="311"/>
      <c r="LWB97" s="311"/>
      <c r="LWC97" s="311"/>
      <c r="LWD97" s="311"/>
      <c r="LWE97" s="311"/>
      <c r="LWF97" s="311"/>
      <c r="LWG97" s="311"/>
      <c r="LWH97" s="311"/>
      <c r="LWI97" s="311"/>
      <c r="LWJ97" s="311"/>
      <c r="LWK97" s="311"/>
      <c r="LWL97" s="311"/>
      <c r="LWM97" s="311"/>
      <c r="LWN97" s="311"/>
      <c r="LWO97" s="311"/>
      <c r="LWP97" s="311"/>
      <c r="LWQ97" s="311"/>
      <c r="LWR97" s="311"/>
      <c r="LWS97" s="311"/>
      <c r="LWT97" s="311"/>
      <c r="LWU97" s="311"/>
      <c r="LWV97" s="311"/>
      <c r="LWW97" s="311"/>
      <c r="LWX97" s="311"/>
      <c r="LWY97" s="311"/>
      <c r="LWZ97" s="311"/>
      <c r="LXA97" s="311"/>
      <c r="LXB97" s="311"/>
      <c r="LXC97" s="311"/>
      <c r="LXD97" s="311"/>
      <c r="LXE97" s="311"/>
      <c r="LXF97" s="311"/>
      <c r="LXG97" s="311"/>
      <c r="LXH97" s="311"/>
      <c r="LXI97" s="311"/>
      <c r="LXJ97" s="311"/>
      <c r="LXK97" s="311"/>
      <c r="LXL97" s="311"/>
      <c r="LXM97" s="311"/>
      <c r="LXN97" s="311"/>
      <c r="LXO97" s="311"/>
      <c r="LXP97" s="311"/>
      <c r="LXQ97" s="311"/>
      <c r="LXR97" s="311"/>
      <c r="LXS97" s="311"/>
      <c r="LXT97" s="311"/>
      <c r="LXU97" s="311"/>
      <c r="LXV97" s="311"/>
      <c r="LXW97" s="311"/>
      <c r="LXX97" s="311"/>
      <c r="LXY97" s="311"/>
      <c r="LXZ97" s="311"/>
      <c r="LYA97" s="311"/>
      <c r="LYB97" s="311"/>
      <c r="LYC97" s="311"/>
      <c r="LYD97" s="311"/>
      <c r="LYE97" s="311"/>
      <c r="LYF97" s="311"/>
      <c r="LYG97" s="311"/>
      <c r="LYH97" s="311"/>
      <c r="LYI97" s="311"/>
      <c r="LYJ97" s="311"/>
      <c r="LYK97" s="311"/>
      <c r="LYL97" s="311"/>
      <c r="LYM97" s="311"/>
      <c r="LYN97" s="311"/>
      <c r="LYO97" s="311"/>
      <c r="LYP97" s="311"/>
      <c r="LYQ97" s="311"/>
      <c r="LYR97" s="311"/>
      <c r="LYS97" s="311"/>
      <c r="LYT97" s="311"/>
      <c r="LYU97" s="311"/>
      <c r="LYV97" s="311"/>
      <c r="LYW97" s="311"/>
      <c r="LYX97" s="311"/>
      <c r="LYY97" s="311"/>
      <c r="LYZ97" s="311"/>
      <c r="LZA97" s="311"/>
      <c r="LZB97" s="311"/>
      <c r="LZC97" s="311"/>
      <c r="LZD97" s="311"/>
      <c r="LZE97" s="311"/>
      <c r="LZF97" s="311"/>
      <c r="LZG97" s="311"/>
      <c r="LZH97" s="311"/>
      <c r="LZI97" s="311"/>
      <c r="LZJ97" s="311"/>
      <c r="LZK97" s="311"/>
      <c r="LZL97" s="311"/>
      <c r="LZM97" s="311"/>
      <c r="LZN97" s="311"/>
      <c r="LZO97" s="311"/>
      <c r="LZP97" s="311"/>
      <c r="LZQ97" s="311"/>
      <c r="LZR97" s="311"/>
      <c r="LZS97" s="311"/>
      <c r="LZT97" s="311"/>
      <c r="LZU97" s="311"/>
      <c r="LZV97" s="311"/>
      <c r="LZW97" s="311"/>
      <c r="LZX97" s="311"/>
      <c r="LZY97" s="311"/>
      <c r="LZZ97" s="311"/>
      <c r="MAA97" s="311"/>
      <c r="MAB97" s="311"/>
      <c r="MAC97" s="311"/>
      <c r="MAD97" s="311"/>
      <c r="MAE97" s="311"/>
      <c r="MAF97" s="311"/>
      <c r="MAG97" s="311"/>
      <c r="MAH97" s="311"/>
      <c r="MAI97" s="311"/>
      <c r="MAJ97" s="311"/>
      <c r="MAK97" s="311"/>
      <c r="MAL97" s="311"/>
      <c r="MAM97" s="311"/>
      <c r="MAN97" s="311"/>
      <c r="MAO97" s="311"/>
      <c r="MAP97" s="311"/>
      <c r="MAQ97" s="311"/>
      <c r="MAR97" s="311"/>
      <c r="MAS97" s="311"/>
      <c r="MAT97" s="311"/>
      <c r="MAU97" s="311"/>
      <c r="MAV97" s="311"/>
      <c r="MAW97" s="311"/>
      <c r="MAX97" s="311"/>
      <c r="MAY97" s="311"/>
      <c r="MAZ97" s="311"/>
      <c r="MBA97" s="311"/>
      <c r="MBB97" s="311"/>
      <c r="MBC97" s="311"/>
      <c r="MBD97" s="311"/>
      <c r="MBE97" s="311"/>
      <c r="MBF97" s="311"/>
      <c r="MBG97" s="311"/>
      <c r="MBH97" s="311"/>
      <c r="MBI97" s="311"/>
      <c r="MBJ97" s="311"/>
      <c r="MBK97" s="311"/>
      <c r="MBL97" s="311"/>
      <c r="MBM97" s="311"/>
      <c r="MBN97" s="311"/>
      <c r="MBO97" s="311"/>
      <c r="MBP97" s="311"/>
      <c r="MBQ97" s="311"/>
      <c r="MBR97" s="311"/>
      <c r="MBS97" s="311"/>
      <c r="MBT97" s="311"/>
      <c r="MBU97" s="311"/>
      <c r="MBV97" s="311"/>
      <c r="MBW97" s="311"/>
      <c r="MBX97" s="311"/>
      <c r="MBY97" s="311"/>
      <c r="MBZ97" s="311"/>
      <c r="MCA97" s="311"/>
      <c r="MCB97" s="311"/>
      <c r="MCC97" s="311"/>
      <c r="MCD97" s="311"/>
      <c r="MCE97" s="311"/>
      <c r="MCF97" s="311"/>
      <c r="MCG97" s="311"/>
      <c r="MCH97" s="311"/>
      <c r="MCI97" s="311"/>
      <c r="MCJ97" s="311"/>
      <c r="MCK97" s="311"/>
      <c r="MCL97" s="311"/>
      <c r="MCM97" s="311"/>
      <c r="MCN97" s="311"/>
      <c r="MCO97" s="311"/>
      <c r="MCP97" s="311"/>
      <c r="MCQ97" s="311"/>
      <c r="MCR97" s="311"/>
      <c r="MCS97" s="311"/>
      <c r="MCT97" s="311"/>
      <c r="MCU97" s="311"/>
      <c r="MCV97" s="311"/>
      <c r="MCW97" s="311"/>
      <c r="MCX97" s="311"/>
      <c r="MCY97" s="311"/>
      <c r="MCZ97" s="311"/>
      <c r="MDA97" s="311"/>
      <c r="MDB97" s="311"/>
      <c r="MDC97" s="311"/>
      <c r="MDD97" s="311"/>
      <c r="MDE97" s="311"/>
      <c r="MDF97" s="311"/>
      <c r="MDG97" s="311"/>
      <c r="MDH97" s="311"/>
      <c r="MDI97" s="311"/>
      <c r="MDJ97" s="311"/>
      <c r="MDK97" s="311"/>
      <c r="MDL97" s="311"/>
      <c r="MDM97" s="311"/>
      <c r="MDN97" s="311"/>
      <c r="MDO97" s="311"/>
      <c r="MDP97" s="311"/>
      <c r="MDQ97" s="311"/>
      <c r="MDR97" s="311"/>
      <c r="MDS97" s="311"/>
      <c r="MDT97" s="311"/>
      <c r="MDU97" s="311"/>
      <c r="MDV97" s="311"/>
      <c r="MDW97" s="311"/>
      <c r="MDX97" s="311"/>
      <c r="MDY97" s="311"/>
      <c r="MDZ97" s="311"/>
      <c r="MEA97" s="311"/>
      <c r="MEB97" s="311"/>
      <c r="MEC97" s="311"/>
      <c r="MED97" s="311"/>
      <c r="MEE97" s="311"/>
      <c r="MEF97" s="311"/>
      <c r="MEG97" s="311"/>
      <c r="MEH97" s="311"/>
      <c r="MEI97" s="311"/>
      <c r="MEJ97" s="311"/>
      <c r="MEK97" s="311"/>
      <c r="MEL97" s="311"/>
      <c r="MEM97" s="311"/>
      <c r="MEN97" s="311"/>
      <c r="MEO97" s="311"/>
      <c r="MEP97" s="311"/>
      <c r="MEQ97" s="311"/>
      <c r="MER97" s="311"/>
      <c r="MES97" s="311"/>
      <c r="MET97" s="311"/>
      <c r="MEU97" s="311"/>
      <c r="MEV97" s="311"/>
      <c r="MEW97" s="311"/>
      <c r="MEX97" s="311"/>
      <c r="MEY97" s="311"/>
      <c r="MEZ97" s="311"/>
      <c r="MFA97" s="311"/>
      <c r="MFB97" s="311"/>
      <c r="MFC97" s="311"/>
      <c r="MFD97" s="311"/>
      <c r="MFE97" s="311"/>
      <c r="MFF97" s="311"/>
      <c r="MFG97" s="311"/>
      <c r="MFH97" s="311"/>
      <c r="MFI97" s="311"/>
      <c r="MFJ97" s="311"/>
      <c r="MFK97" s="311"/>
      <c r="MFL97" s="311"/>
      <c r="MFM97" s="311"/>
      <c r="MFN97" s="311"/>
      <c r="MFO97" s="311"/>
      <c r="MFP97" s="311"/>
      <c r="MFQ97" s="311"/>
      <c r="MFR97" s="311"/>
      <c r="MFS97" s="311"/>
      <c r="MFT97" s="311"/>
      <c r="MFU97" s="311"/>
      <c r="MFV97" s="311"/>
      <c r="MFW97" s="311"/>
      <c r="MFX97" s="311"/>
      <c r="MFY97" s="311"/>
      <c r="MFZ97" s="311"/>
      <c r="MGA97" s="311"/>
      <c r="MGB97" s="311"/>
      <c r="MGC97" s="311"/>
      <c r="MGD97" s="311"/>
      <c r="MGE97" s="311"/>
      <c r="MGF97" s="311"/>
      <c r="MGG97" s="311"/>
      <c r="MGH97" s="311"/>
      <c r="MGI97" s="311"/>
      <c r="MGJ97" s="311"/>
      <c r="MGK97" s="311"/>
      <c r="MGL97" s="311"/>
      <c r="MGM97" s="311"/>
      <c r="MGN97" s="311"/>
      <c r="MGO97" s="311"/>
      <c r="MGP97" s="311"/>
      <c r="MGQ97" s="311"/>
      <c r="MGR97" s="311"/>
      <c r="MGS97" s="311"/>
      <c r="MGT97" s="311"/>
      <c r="MGU97" s="311"/>
      <c r="MGV97" s="311"/>
      <c r="MGW97" s="311"/>
      <c r="MGX97" s="311"/>
      <c r="MGY97" s="311"/>
      <c r="MGZ97" s="311"/>
      <c r="MHA97" s="311"/>
      <c r="MHB97" s="311"/>
      <c r="MHC97" s="311"/>
      <c r="MHD97" s="311"/>
      <c r="MHE97" s="311"/>
      <c r="MHF97" s="311"/>
      <c r="MHG97" s="311"/>
      <c r="MHH97" s="311"/>
      <c r="MHI97" s="311"/>
      <c r="MHJ97" s="311"/>
      <c r="MHK97" s="311"/>
      <c r="MHL97" s="311"/>
      <c r="MHM97" s="311"/>
      <c r="MHN97" s="311"/>
      <c r="MHO97" s="311"/>
      <c r="MHP97" s="311"/>
      <c r="MHQ97" s="311"/>
      <c r="MHR97" s="311"/>
      <c r="MHS97" s="311"/>
      <c r="MHT97" s="311"/>
      <c r="MHU97" s="311"/>
      <c r="MHV97" s="311"/>
      <c r="MHW97" s="311"/>
      <c r="MHX97" s="311"/>
      <c r="MHY97" s="311"/>
      <c r="MHZ97" s="311"/>
      <c r="MIA97" s="311"/>
      <c r="MIB97" s="311"/>
      <c r="MIC97" s="311"/>
      <c r="MID97" s="311"/>
      <c r="MIE97" s="311"/>
      <c r="MIF97" s="311"/>
      <c r="MIG97" s="311"/>
      <c r="MIH97" s="311"/>
      <c r="MII97" s="311"/>
      <c r="MIJ97" s="311"/>
      <c r="MIK97" s="311"/>
      <c r="MIL97" s="311"/>
      <c r="MIM97" s="311"/>
      <c r="MIN97" s="311"/>
      <c r="MIO97" s="311"/>
      <c r="MIP97" s="311"/>
      <c r="MIQ97" s="311"/>
      <c r="MIR97" s="311"/>
      <c r="MIS97" s="311"/>
      <c r="MIT97" s="311"/>
      <c r="MIU97" s="311"/>
      <c r="MIV97" s="311"/>
      <c r="MIW97" s="311"/>
      <c r="MIX97" s="311"/>
      <c r="MIY97" s="311"/>
      <c r="MIZ97" s="311"/>
      <c r="MJA97" s="311"/>
      <c r="MJB97" s="311"/>
      <c r="MJC97" s="311"/>
      <c r="MJD97" s="311"/>
      <c r="MJE97" s="311"/>
      <c r="MJF97" s="311"/>
      <c r="MJG97" s="311"/>
      <c r="MJH97" s="311"/>
      <c r="MJI97" s="311"/>
      <c r="MJJ97" s="311"/>
      <c r="MJK97" s="311"/>
      <c r="MJL97" s="311"/>
      <c r="MJM97" s="311"/>
      <c r="MJN97" s="311"/>
      <c r="MJO97" s="311"/>
      <c r="MJP97" s="311"/>
      <c r="MJQ97" s="311"/>
      <c r="MJR97" s="311"/>
      <c r="MJS97" s="311"/>
      <c r="MJT97" s="311"/>
      <c r="MJU97" s="311"/>
      <c r="MJV97" s="311"/>
      <c r="MJW97" s="311"/>
      <c r="MJX97" s="311"/>
      <c r="MJY97" s="311"/>
      <c r="MJZ97" s="311"/>
      <c r="MKA97" s="311"/>
      <c r="MKB97" s="311"/>
      <c r="MKC97" s="311"/>
      <c r="MKD97" s="311"/>
      <c r="MKE97" s="311"/>
      <c r="MKF97" s="311"/>
      <c r="MKG97" s="311"/>
      <c r="MKH97" s="311"/>
      <c r="MKI97" s="311"/>
      <c r="MKJ97" s="311"/>
      <c r="MKK97" s="311"/>
      <c r="MKL97" s="311"/>
      <c r="MKM97" s="311"/>
      <c r="MKN97" s="311"/>
      <c r="MKO97" s="311"/>
      <c r="MKP97" s="311"/>
      <c r="MKQ97" s="311"/>
      <c r="MKR97" s="311"/>
      <c r="MKS97" s="311"/>
      <c r="MKT97" s="311"/>
      <c r="MKU97" s="311"/>
      <c r="MKV97" s="311"/>
      <c r="MKW97" s="311"/>
      <c r="MKX97" s="311"/>
      <c r="MKY97" s="311"/>
      <c r="MKZ97" s="311"/>
      <c r="MLA97" s="311"/>
      <c r="MLB97" s="311"/>
      <c r="MLC97" s="311"/>
      <c r="MLD97" s="311"/>
      <c r="MLE97" s="311"/>
      <c r="MLF97" s="311"/>
      <c r="MLG97" s="311"/>
      <c r="MLH97" s="311"/>
      <c r="MLI97" s="311"/>
      <c r="MLJ97" s="311"/>
      <c r="MLK97" s="311"/>
      <c r="MLL97" s="311"/>
      <c r="MLM97" s="311"/>
      <c r="MLN97" s="311"/>
      <c r="MLO97" s="311"/>
      <c r="MLP97" s="311"/>
      <c r="MLQ97" s="311"/>
      <c r="MLR97" s="311"/>
      <c r="MLS97" s="311"/>
      <c r="MLT97" s="311"/>
      <c r="MLU97" s="311"/>
      <c r="MLV97" s="311"/>
      <c r="MLW97" s="311"/>
      <c r="MLX97" s="311"/>
      <c r="MLY97" s="311"/>
      <c r="MLZ97" s="311"/>
      <c r="MMA97" s="311"/>
      <c r="MMB97" s="311"/>
      <c r="MMC97" s="311"/>
      <c r="MMD97" s="311"/>
      <c r="MME97" s="311"/>
      <c r="MMF97" s="311"/>
      <c r="MMG97" s="311"/>
      <c r="MMH97" s="311"/>
      <c r="MMI97" s="311"/>
      <c r="MMJ97" s="311"/>
      <c r="MMK97" s="311"/>
      <c r="MML97" s="311"/>
      <c r="MMM97" s="311"/>
      <c r="MMN97" s="311"/>
      <c r="MMO97" s="311"/>
      <c r="MMP97" s="311"/>
      <c r="MMQ97" s="311"/>
      <c r="MMR97" s="311"/>
      <c r="MMS97" s="311"/>
      <c r="MMT97" s="311"/>
      <c r="MMU97" s="311"/>
      <c r="MMV97" s="311"/>
      <c r="MMW97" s="311"/>
      <c r="MMX97" s="311"/>
      <c r="MMY97" s="311"/>
      <c r="MMZ97" s="311"/>
      <c r="MNA97" s="311"/>
      <c r="MNB97" s="311"/>
      <c r="MNC97" s="311"/>
      <c r="MND97" s="311"/>
      <c r="MNE97" s="311"/>
      <c r="MNF97" s="311"/>
      <c r="MNG97" s="311"/>
      <c r="MNH97" s="311"/>
      <c r="MNI97" s="311"/>
      <c r="MNJ97" s="311"/>
      <c r="MNK97" s="311"/>
      <c r="MNL97" s="311"/>
      <c r="MNM97" s="311"/>
      <c r="MNN97" s="311"/>
      <c r="MNO97" s="311"/>
      <c r="MNP97" s="311"/>
      <c r="MNQ97" s="311"/>
      <c r="MNR97" s="311"/>
      <c r="MNS97" s="311"/>
      <c r="MNT97" s="311"/>
      <c r="MNU97" s="311"/>
      <c r="MNV97" s="311"/>
      <c r="MNW97" s="311"/>
      <c r="MNX97" s="311"/>
      <c r="MNY97" s="311"/>
      <c r="MNZ97" s="311"/>
      <c r="MOA97" s="311"/>
      <c r="MOB97" s="311"/>
      <c r="MOC97" s="311"/>
      <c r="MOD97" s="311"/>
      <c r="MOE97" s="311"/>
      <c r="MOF97" s="311"/>
      <c r="MOG97" s="311"/>
      <c r="MOH97" s="311"/>
      <c r="MOI97" s="311"/>
      <c r="MOJ97" s="311"/>
      <c r="MOK97" s="311"/>
      <c r="MOL97" s="311"/>
      <c r="MOM97" s="311"/>
      <c r="MON97" s="311"/>
      <c r="MOO97" s="311"/>
      <c r="MOP97" s="311"/>
      <c r="MOQ97" s="311"/>
      <c r="MOR97" s="311"/>
      <c r="MOS97" s="311"/>
      <c r="MOT97" s="311"/>
      <c r="MOU97" s="311"/>
      <c r="MOV97" s="311"/>
      <c r="MOW97" s="311"/>
      <c r="MOX97" s="311"/>
      <c r="MOY97" s="311"/>
      <c r="MOZ97" s="311"/>
      <c r="MPA97" s="311"/>
      <c r="MPB97" s="311"/>
      <c r="MPC97" s="311"/>
      <c r="MPD97" s="311"/>
      <c r="MPE97" s="311"/>
      <c r="MPF97" s="311"/>
      <c r="MPG97" s="311"/>
      <c r="MPH97" s="311"/>
      <c r="MPI97" s="311"/>
      <c r="MPJ97" s="311"/>
      <c r="MPK97" s="311"/>
      <c r="MPL97" s="311"/>
      <c r="MPM97" s="311"/>
      <c r="MPN97" s="311"/>
      <c r="MPO97" s="311"/>
      <c r="MPP97" s="311"/>
      <c r="MPQ97" s="311"/>
      <c r="MPR97" s="311"/>
      <c r="MPS97" s="311"/>
      <c r="MPT97" s="311"/>
      <c r="MPU97" s="311"/>
      <c r="MPV97" s="311"/>
      <c r="MPW97" s="311"/>
      <c r="MPX97" s="311"/>
      <c r="MPY97" s="311"/>
      <c r="MPZ97" s="311"/>
      <c r="MQA97" s="311"/>
      <c r="MQB97" s="311"/>
      <c r="MQC97" s="311"/>
      <c r="MQD97" s="311"/>
      <c r="MQE97" s="311"/>
      <c r="MQF97" s="311"/>
      <c r="MQG97" s="311"/>
      <c r="MQH97" s="311"/>
      <c r="MQI97" s="311"/>
      <c r="MQJ97" s="311"/>
      <c r="MQK97" s="311"/>
      <c r="MQL97" s="311"/>
      <c r="MQM97" s="311"/>
      <c r="MQN97" s="311"/>
      <c r="MQO97" s="311"/>
      <c r="MQP97" s="311"/>
      <c r="MQQ97" s="311"/>
      <c r="MQR97" s="311"/>
      <c r="MQS97" s="311"/>
      <c r="MQT97" s="311"/>
      <c r="MQU97" s="311"/>
      <c r="MQV97" s="311"/>
      <c r="MQW97" s="311"/>
      <c r="MQX97" s="311"/>
      <c r="MQY97" s="311"/>
      <c r="MQZ97" s="311"/>
      <c r="MRA97" s="311"/>
      <c r="MRB97" s="311"/>
      <c r="MRC97" s="311"/>
      <c r="MRD97" s="311"/>
      <c r="MRE97" s="311"/>
      <c r="MRF97" s="311"/>
      <c r="MRG97" s="311"/>
      <c r="MRH97" s="311"/>
      <c r="MRI97" s="311"/>
      <c r="MRJ97" s="311"/>
      <c r="MRK97" s="311"/>
      <c r="MRL97" s="311"/>
      <c r="MRM97" s="311"/>
      <c r="MRN97" s="311"/>
      <c r="MRO97" s="311"/>
      <c r="MRP97" s="311"/>
      <c r="MRQ97" s="311"/>
      <c r="MRR97" s="311"/>
      <c r="MRS97" s="311"/>
      <c r="MRT97" s="311"/>
      <c r="MRU97" s="311"/>
      <c r="MRV97" s="311"/>
      <c r="MRW97" s="311"/>
      <c r="MRX97" s="311"/>
      <c r="MRY97" s="311"/>
      <c r="MRZ97" s="311"/>
      <c r="MSA97" s="311"/>
      <c r="MSB97" s="311"/>
      <c r="MSC97" s="311"/>
      <c r="MSD97" s="311"/>
      <c r="MSE97" s="311"/>
      <c r="MSF97" s="311"/>
      <c r="MSG97" s="311"/>
      <c r="MSH97" s="311"/>
      <c r="MSI97" s="311"/>
      <c r="MSJ97" s="311"/>
      <c r="MSK97" s="311"/>
      <c r="MSL97" s="311"/>
      <c r="MSM97" s="311"/>
      <c r="MSN97" s="311"/>
      <c r="MSO97" s="311"/>
      <c r="MSP97" s="311"/>
      <c r="MSQ97" s="311"/>
      <c r="MSR97" s="311"/>
      <c r="MSS97" s="311"/>
      <c r="MST97" s="311"/>
      <c r="MSU97" s="311"/>
      <c r="MSV97" s="311"/>
      <c r="MSW97" s="311"/>
      <c r="MSX97" s="311"/>
      <c r="MSY97" s="311"/>
      <c r="MSZ97" s="311"/>
      <c r="MTA97" s="311"/>
      <c r="MTB97" s="311"/>
      <c r="MTC97" s="311"/>
      <c r="MTD97" s="311"/>
      <c r="MTE97" s="311"/>
      <c r="MTF97" s="311"/>
      <c r="MTG97" s="311"/>
      <c r="MTH97" s="311"/>
      <c r="MTI97" s="311"/>
      <c r="MTJ97" s="311"/>
      <c r="MTK97" s="311"/>
      <c r="MTL97" s="311"/>
      <c r="MTM97" s="311"/>
      <c r="MTN97" s="311"/>
      <c r="MTO97" s="311"/>
      <c r="MTP97" s="311"/>
      <c r="MTQ97" s="311"/>
      <c r="MTR97" s="311"/>
      <c r="MTS97" s="311"/>
      <c r="MTT97" s="311"/>
      <c r="MTU97" s="311"/>
      <c r="MTV97" s="311"/>
      <c r="MTW97" s="311"/>
      <c r="MTX97" s="311"/>
      <c r="MTY97" s="311"/>
      <c r="MTZ97" s="311"/>
      <c r="MUA97" s="311"/>
      <c r="MUB97" s="311"/>
      <c r="MUC97" s="311"/>
      <c r="MUD97" s="311"/>
      <c r="MUE97" s="311"/>
      <c r="MUF97" s="311"/>
      <c r="MUG97" s="311"/>
      <c r="MUH97" s="311"/>
      <c r="MUI97" s="311"/>
      <c r="MUJ97" s="311"/>
      <c r="MUK97" s="311"/>
      <c r="MUL97" s="311"/>
      <c r="MUM97" s="311"/>
      <c r="MUN97" s="311"/>
      <c r="MUO97" s="311"/>
      <c r="MUP97" s="311"/>
      <c r="MUQ97" s="311"/>
      <c r="MUR97" s="311"/>
      <c r="MUS97" s="311"/>
      <c r="MUT97" s="311"/>
      <c r="MUU97" s="311"/>
      <c r="MUV97" s="311"/>
      <c r="MUW97" s="311"/>
      <c r="MUX97" s="311"/>
      <c r="MUY97" s="311"/>
      <c r="MUZ97" s="311"/>
      <c r="MVA97" s="311"/>
      <c r="MVB97" s="311"/>
      <c r="MVC97" s="311"/>
      <c r="MVD97" s="311"/>
      <c r="MVE97" s="311"/>
      <c r="MVF97" s="311"/>
      <c r="MVG97" s="311"/>
      <c r="MVH97" s="311"/>
      <c r="MVI97" s="311"/>
      <c r="MVJ97" s="311"/>
      <c r="MVK97" s="311"/>
      <c r="MVL97" s="311"/>
      <c r="MVM97" s="311"/>
      <c r="MVN97" s="311"/>
      <c r="MVO97" s="311"/>
      <c r="MVP97" s="311"/>
      <c r="MVQ97" s="311"/>
      <c r="MVR97" s="311"/>
      <c r="MVS97" s="311"/>
      <c r="MVT97" s="311"/>
      <c r="MVU97" s="311"/>
      <c r="MVV97" s="311"/>
      <c r="MVW97" s="311"/>
      <c r="MVX97" s="311"/>
      <c r="MVY97" s="311"/>
      <c r="MVZ97" s="311"/>
      <c r="MWA97" s="311"/>
      <c r="MWB97" s="311"/>
      <c r="MWC97" s="311"/>
      <c r="MWD97" s="311"/>
      <c r="MWE97" s="311"/>
      <c r="MWF97" s="311"/>
      <c r="MWG97" s="311"/>
      <c r="MWH97" s="311"/>
      <c r="MWI97" s="311"/>
      <c r="MWJ97" s="311"/>
      <c r="MWK97" s="311"/>
      <c r="MWL97" s="311"/>
      <c r="MWM97" s="311"/>
      <c r="MWN97" s="311"/>
      <c r="MWO97" s="311"/>
      <c r="MWP97" s="311"/>
      <c r="MWQ97" s="311"/>
      <c r="MWR97" s="311"/>
      <c r="MWS97" s="311"/>
      <c r="MWT97" s="311"/>
      <c r="MWU97" s="311"/>
      <c r="MWV97" s="311"/>
      <c r="MWW97" s="311"/>
      <c r="MWX97" s="311"/>
      <c r="MWY97" s="311"/>
      <c r="MWZ97" s="311"/>
      <c r="MXA97" s="311"/>
      <c r="MXB97" s="311"/>
      <c r="MXC97" s="311"/>
      <c r="MXD97" s="311"/>
      <c r="MXE97" s="311"/>
      <c r="MXF97" s="311"/>
      <c r="MXG97" s="311"/>
      <c r="MXH97" s="311"/>
      <c r="MXI97" s="311"/>
      <c r="MXJ97" s="311"/>
      <c r="MXK97" s="311"/>
      <c r="MXL97" s="311"/>
      <c r="MXM97" s="311"/>
      <c r="MXN97" s="311"/>
      <c r="MXO97" s="311"/>
      <c r="MXP97" s="311"/>
      <c r="MXQ97" s="311"/>
      <c r="MXR97" s="311"/>
      <c r="MXS97" s="311"/>
      <c r="MXT97" s="311"/>
      <c r="MXU97" s="311"/>
      <c r="MXV97" s="311"/>
      <c r="MXW97" s="311"/>
      <c r="MXX97" s="311"/>
      <c r="MXY97" s="311"/>
      <c r="MXZ97" s="311"/>
      <c r="MYA97" s="311"/>
      <c r="MYB97" s="311"/>
      <c r="MYC97" s="311"/>
      <c r="MYD97" s="311"/>
      <c r="MYE97" s="311"/>
      <c r="MYF97" s="311"/>
      <c r="MYG97" s="311"/>
      <c r="MYH97" s="311"/>
      <c r="MYI97" s="311"/>
      <c r="MYJ97" s="311"/>
      <c r="MYK97" s="311"/>
      <c r="MYL97" s="311"/>
      <c r="MYM97" s="311"/>
      <c r="MYN97" s="311"/>
      <c r="MYO97" s="311"/>
      <c r="MYP97" s="311"/>
      <c r="MYQ97" s="311"/>
      <c r="MYR97" s="311"/>
      <c r="MYS97" s="311"/>
      <c r="MYT97" s="311"/>
      <c r="MYU97" s="311"/>
      <c r="MYV97" s="311"/>
      <c r="MYW97" s="311"/>
      <c r="MYX97" s="311"/>
      <c r="MYY97" s="311"/>
      <c r="MYZ97" s="311"/>
      <c r="MZA97" s="311"/>
      <c r="MZB97" s="311"/>
      <c r="MZC97" s="311"/>
      <c r="MZD97" s="311"/>
      <c r="MZE97" s="311"/>
      <c r="MZF97" s="311"/>
      <c r="MZG97" s="311"/>
      <c r="MZH97" s="311"/>
      <c r="MZI97" s="311"/>
      <c r="MZJ97" s="311"/>
      <c r="MZK97" s="311"/>
      <c r="MZL97" s="311"/>
      <c r="MZM97" s="311"/>
      <c r="MZN97" s="311"/>
      <c r="MZO97" s="311"/>
      <c r="MZP97" s="311"/>
      <c r="MZQ97" s="311"/>
      <c r="MZR97" s="311"/>
      <c r="MZS97" s="311"/>
      <c r="MZT97" s="311"/>
      <c r="MZU97" s="311"/>
      <c r="MZV97" s="311"/>
      <c r="MZW97" s="311"/>
      <c r="MZX97" s="311"/>
      <c r="MZY97" s="311"/>
      <c r="MZZ97" s="311"/>
      <c r="NAA97" s="311"/>
      <c r="NAB97" s="311"/>
      <c r="NAC97" s="311"/>
      <c r="NAD97" s="311"/>
      <c r="NAE97" s="311"/>
      <c r="NAF97" s="311"/>
      <c r="NAG97" s="311"/>
      <c r="NAH97" s="311"/>
      <c r="NAI97" s="311"/>
      <c r="NAJ97" s="311"/>
      <c r="NAK97" s="311"/>
      <c r="NAL97" s="311"/>
      <c r="NAM97" s="311"/>
      <c r="NAN97" s="311"/>
      <c r="NAO97" s="311"/>
      <c r="NAP97" s="311"/>
      <c r="NAQ97" s="311"/>
      <c r="NAR97" s="311"/>
      <c r="NAS97" s="311"/>
      <c r="NAT97" s="311"/>
      <c r="NAU97" s="311"/>
      <c r="NAV97" s="311"/>
      <c r="NAW97" s="311"/>
      <c r="NAX97" s="311"/>
      <c r="NAY97" s="311"/>
      <c r="NAZ97" s="311"/>
      <c r="NBA97" s="311"/>
      <c r="NBB97" s="311"/>
      <c r="NBC97" s="311"/>
      <c r="NBD97" s="311"/>
      <c r="NBE97" s="311"/>
      <c r="NBF97" s="311"/>
      <c r="NBG97" s="311"/>
      <c r="NBH97" s="311"/>
      <c r="NBI97" s="311"/>
      <c r="NBJ97" s="311"/>
      <c r="NBK97" s="311"/>
      <c r="NBL97" s="311"/>
      <c r="NBM97" s="311"/>
      <c r="NBN97" s="311"/>
      <c r="NBO97" s="311"/>
      <c r="NBP97" s="311"/>
      <c r="NBQ97" s="311"/>
      <c r="NBR97" s="311"/>
      <c r="NBS97" s="311"/>
      <c r="NBT97" s="311"/>
      <c r="NBU97" s="311"/>
      <c r="NBV97" s="311"/>
      <c r="NBW97" s="311"/>
      <c r="NBX97" s="311"/>
      <c r="NBY97" s="311"/>
      <c r="NBZ97" s="311"/>
      <c r="NCA97" s="311"/>
      <c r="NCB97" s="311"/>
      <c r="NCC97" s="311"/>
      <c r="NCD97" s="311"/>
      <c r="NCE97" s="311"/>
      <c r="NCF97" s="311"/>
      <c r="NCG97" s="311"/>
      <c r="NCH97" s="311"/>
      <c r="NCI97" s="311"/>
      <c r="NCJ97" s="311"/>
      <c r="NCK97" s="311"/>
      <c r="NCL97" s="311"/>
      <c r="NCM97" s="311"/>
      <c r="NCN97" s="311"/>
      <c r="NCO97" s="311"/>
      <c r="NCP97" s="311"/>
      <c r="NCQ97" s="311"/>
      <c r="NCR97" s="311"/>
      <c r="NCS97" s="311"/>
      <c r="NCT97" s="311"/>
      <c r="NCU97" s="311"/>
      <c r="NCV97" s="311"/>
      <c r="NCW97" s="311"/>
      <c r="NCX97" s="311"/>
      <c r="NCY97" s="311"/>
      <c r="NCZ97" s="311"/>
      <c r="NDA97" s="311"/>
      <c r="NDB97" s="311"/>
      <c r="NDC97" s="311"/>
      <c r="NDD97" s="311"/>
      <c r="NDE97" s="311"/>
      <c r="NDF97" s="311"/>
      <c r="NDG97" s="311"/>
      <c r="NDH97" s="311"/>
      <c r="NDI97" s="311"/>
      <c r="NDJ97" s="311"/>
      <c r="NDK97" s="311"/>
      <c r="NDL97" s="311"/>
      <c r="NDM97" s="311"/>
      <c r="NDN97" s="311"/>
      <c r="NDO97" s="311"/>
      <c r="NDP97" s="311"/>
      <c r="NDQ97" s="311"/>
      <c r="NDR97" s="311"/>
      <c r="NDS97" s="311"/>
      <c r="NDT97" s="311"/>
      <c r="NDU97" s="311"/>
      <c r="NDV97" s="311"/>
      <c r="NDW97" s="311"/>
      <c r="NDX97" s="311"/>
      <c r="NDY97" s="311"/>
      <c r="NDZ97" s="311"/>
      <c r="NEA97" s="311"/>
      <c r="NEB97" s="311"/>
      <c r="NEC97" s="311"/>
      <c r="NED97" s="311"/>
      <c r="NEE97" s="311"/>
      <c r="NEF97" s="311"/>
      <c r="NEG97" s="311"/>
      <c r="NEH97" s="311"/>
      <c r="NEI97" s="311"/>
      <c r="NEJ97" s="311"/>
      <c r="NEK97" s="311"/>
      <c r="NEL97" s="311"/>
      <c r="NEM97" s="311"/>
      <c r="NEN97" s="311"/>
      <c r="NEO97" s="311"/>
      <c r="NEP97" s="311"/>
      <c r="NEQ97" s="311"/>
      <c r="NER97" s="311"/>
      <c r="NES97" s="311"/>
      <c r="NET97" s="311"/>
      <c r="NEU97" s="311"/>
      <c r="NEV97" s="311"/>
      <c r="NEW97" s="311"/>
      <c r="NEX97" s="311"/>
      <c r="NEY97" s="311"/>
      <c r="NEZ97" s="311"/>
      <c r="NFA97" s="311"/>
      <c r="NFB97" s="311"/>
      <c r="NFC97" s="311"/>
      <c r="NFD97" s="311"/>
      <c r="NFE97" s="311"/>
      <c r="NFF97" s="311"/>
      <c r="NFG97" s="311"/>
      <c r="NFH97" s="311"/>
      <c r="NFI97" s="311"/>
      <c r="NFJ97" s="311"/>
      <c r="NFK97" s="311"/>
      <c r="NFL97" s="311"/>
      <c r="NFM97" s="311"/>
      <c r="NFN97" s="311"/>
      <c r="NFO97" s="311"/>
      <c r="NFP97" s="311"/>
      <c r="NFQ97" s="311"/>
      <c r="NFR97" s="311"/>
      <c r="NFS97" s="311"/>
      <c r="NFT97" s="311"/>
      <c r="NFU97" s="311"/>
      <c r="NFV97" s="311"/>
      <c r="NFW97" s="311"/>
      <c r="NFX97" s="311"/>
      <c r="NFY97" s="311"/>
      <c r="NFZ97" s="311"/>
      <c r="NGA97" s="311"/>
      <c r="NGB97" s="311"/>
      <c r="NGC97" s="311"/>
      <c r="NGD97" s="311"/>
      <c r="NGE97" s="311"/>
      <c r="NGF97" s="311"/>
      <c r="NGG97" s="311"/>
      <c r="NGH97" s="311"/>
      <c r="NGI97" s="311"/>
      <c r="NGJ97" s="311"/>
      <c r="NGK97" s="311"/>
      <c r="NGL97" s="311"/>
      <c r="NGM97" s="311"/>
      <c r="NGN97" s="311"/>
      <c r="NGO97" s="311"/>
      <c r="NGP97" s="311"/>
      <c r="NGQ97" s="311"/>
      <c r="NGR97" s="311"/>
      <c r="NGS97" s="311"/>
      <c r="NGT97" s="311"/>
      <c r="NGU97" s="311"/>
      <c r="NGV97" s="311"/>
      <c r="NGW97" s="311"/>
      <c r="NGX97" s="311"/>
      <c r="NGY97" s="311"/>
      <c r="NGZ97" s="311"/>
      <c r="NHA97" s="311"/>
      <c r="NHB97" s="311"/>
      <c r="NHC97" s="311"/>
      <c r="NHD97" s="311"/>
      <c r="NHE97" s="311"/>
      <c r="NHF97" s="311"/>
      <c r="NHG97" s="311"/>
      <c r="NHH97" s="311"/>
      <c r="NHI97" s="311"/>
      <c r="NHJ97" s="311"/>
      <c r="NHK97" s="311"/>
      <c r="NHL97" s="311"/>
      <c r="NHM97" s="311"/>
      <c r="NHN97" s="311"/>
      <c r="NHO97" s="311"/>
      <c r="NHP97" s="311"/>
      <c r="NHQ97" s="311"/>
      <c r="NHR97" s="311"/>
      <c r="NHS97" s="311"/>
      <c r="NHT97" s="311"/>
      <c r="NHU97" s="311"/>
      <c r="NHV97" s="311"/>
      <c r="NHW97" s="311"/>
      <c r="NHX97" s="311"/>
      <c r="NHY97" s="311"/>
      <c r="NHZ97" s="311"/>
      <c r="NIA97" s="311"/>
      <c r="NIB97" s="311"/>
      <c r="NIC97" s="311"/>
      <c r="NID97" s="311"/>
      <c r="NIE97" s="311"/>
      <c r="NIF97" s="311"/>
      <c r="NIG97" s="311"/>
      <c r="NIH97" s="311"/>
      <c r="NII97" s="311"/>
      <c r="NIJ97" s="311"/>
      <c r="NIK97" s="311"/>
      <c r="NIL97" s="311"/>
      <c r="NIM97" s="311"/>
      <c r="NIN97" s="311"/>
      <c r="NIO97" s="311"/>
      <c r="NIP97" s="311"/>
      <c r="NIQ97" s="311"/>
      <c r="NIR97" s="311"/>
      <c r="NIS97" s="311"/>
      <c r="NIT97" s="311"/>
      <c r="NIU97" s="311"/>
      <c r="NIV97" s="311"/>
      <c r="NIW97" s="311"/>
      <c r="NIX97" s="311"/>
      <c r="NIY97" s="311"/>
      <c r="NIZ97" s="311"/>
      <c r="NJA97" s="311"/>
      <c r="NJB97" s="311"/>
      <c r="NJC97" s="311"/>
      <c r="NJD97" s="311"/>
      <c r="NJE97" s="311"/>
      <c r="NJF97" s="311"/>
      <c r="NJG97" s="311"/>
      <c r="NJH97" s="311"/>
      <c r="NJI97" s="311"/>
      <c r="NJJ97" s="311"/>
      <c r="NJK97" s="311"/>
      <c r="NJL97" s="311"/>
      <c r="NJM97" s="311"/>
      <c r="NJN97" s="311"/>
      <c r="NJO97" s="311"/>
      <c r="NJP97" s="311"/>
      <c r="NJQ97" s="311"/>
      <c r="NJR97" s="311"/>
      <c r="NJS97" s="311"/>
      <c r="NJT97" s="311"/>
      <c r="NJU97" s="311"/>
      <c r="NJV97" s="311"/>
      <c r="NJW97" s="311"/>
      <c r="NJX97" s="311"/>
      <c r="NJY97" s="311"/>
      <c r="NJZ97" s="311"/>
      <c r="NKA97" s="311"/>
      <c r="NKB97" s="311"/>
      <c r="NKC97" s="311"/>
      <c r="NKD97" s="311"/>
      <c r="NKE97" s="311"/>
      <c r="NKF97" s="311"/>
      <c r="NKG97" s="311"/>
      <c r="NKH97" s="311"/>
      <c r="NKI97" s="311"/>
      <c r="NKJ97" s="311"/>
      <c r="NKK97" s="311"/>
      <c r="NKL97" s="311"/>
      <c r="NKM97" s="311"/>
      <c r="NKN97" s="311"/>
      <c r="NKO97" s="311"/>
      <c r="NKP97" s="311"/>
      <c r="NKQ97" s="311"/>
      <c r="NKR97" s="311"/>
      <c r="NKS97" s="311"/>
      <c r="NKT97" s="311"/>
      <c r="NKU97" s="311"/>
      <c r="NKV97" s="311"/>
      <c r="NKW97" s="311"/>
      <c r="NKX97" s="311"/>
      <c r="NKY97" s="311"/>
      <c r="NKZ97" s="311"/>
      <c r="NLA97" s="311"/>
      <c r="NLB97" s="311"/>
      <c r="NLC97" s="311"/>
      <c r="NLD97" s="311"/>
      <c r="NLE97" s="311"/>
      <c r="NLF97" s="311"/>
      <c r="NLG97" s="311"/>
      <c r="NLH97" s="311"/>
      <c r="NLI97" s="311"/>
      <c r="NLJ97" s="311"/>
      <c r="NLK97" s="311"/>
      <c r="NLL97" s="311"/>
      <c r="NLM97" s="311"/>
      <c r="NLN97" s="311"/>
      <c r="NLO97" s="311"/>
      <c r="NLP97" s="311"/>
      <c r="NLQ97" s="311"/>
      <c r="NLR97" s="311"/>
      <c r="NLS97" s="311"/>
      <c r="NLT97" s="311"/>
      <c r="NLU97" s="311"/>
      <c r="NLV97" s="311"/>
      <c r="NLW97" s="311"/>
      <c r="NLX97" s="311"/>
      <c r="NLY97" s="311"/>
      <c r="NLZ97" s="311"/>
      <c r="NMA97" s="311"/>
      <c r="NMB97" s="311"/>
      <c r="NMC97" s="311"/>
      <c r="NMD97" s="311"/>
      <c r="NME97" s="311"/>
      <c r="NMF97" s="311"/>
      <c r="NMG97" s="311"/>
      <c r="NMH97" s="311"/>
      <c r="NMI97" s="311"/>
      <c r="NMJ97" s="311"/>
      <c r="NMK97" s="311"/>
      <c r="NML97" s="311"/>
      <c r="NMM97" s="311"/>
      <c r="NMN97" s="311"/>
      <c r="NMO97" s="311"/>
      <c r="NMP97" s="311"/>
      <c r="NMQ97" s="311"/>
      <c r="NMR97" s="311"/>
      <c r="NMS97" s="311"/>
      <c r="NMT97" s="311"/>
      <c r="NMU97" s="311"/>
      <c r="NMV97" s="311"/>
      <c r="NMW97" s="311"/>
      <c r="NMX97" s="311"/>
      <c r="NMY97" s="311"/>
      <c r="NMZ97" s="311"/>
      <c r="NNA97" s="311"/>
      <c r="NNB97" s="311"/>
      <c r="NNC97" s="311"/>
      <c r="NND97" s="311"/>
      <c r="NNE97" s="311"/>
      <c r="NNF97" s="311"/>
      <c r="NNG97" s="311"/>
      <c r="NNH97" s="311"/>
      <c r="NNI97" s="311"/>
      <c r="NNJ97" s="311"/>
      <c r="NNK97" s="311"/>
      <c r="NNL97" s="311"/>
      <c r="NNM97" s="311"/>
      <c r="NNN97" s="311"/>
      <c r="NNO97" s="311"/>
      <c r="NNP97" s="311"/>
      <c r="NNQ97" s="311"/>
      <c r="NNR97" s="311"/>
      <c r="NNS97" s="311"/>
      <c r="NNT97" s="311"/>
      <c r="NNU97" s="311"/>
      <c r="NNV97" s="311"/>
      <c r="NNW97" s="311"/>
      <c r="NNX97" s="311"/>
      <c r="NNY97" s="311"/>
      <c r="NNZ97" s="311"/>
      <c r="NOA97" s="311"/>
      <c r="NOB97" s="311"/>
      <c r="NOC97" s="311"/>
      <c r="NOD97" s="311"/>
      <c r="NOE97" s="311"/>
      <c r="NOF97" s="311"/>
      <c r="NOG97" s="311"/>
      <c r="NOH97" s="311"/>
      <c r="NOI97" s="311"/>
      <c r="NOJ97" s="311"/>
      <c r="NOK97" s="311"/>
      <c r="NOL97" s="311"/>
      <c r="NOM97" s="311"/>
      <c r="NON97" s="311"/>
      <c r="NOO97" s="311"/>
      <c r="NOP97" s="311"/>
      <c r="NOQ97" s="311"/>
      <c r="NOR97" s="311"/>
      <c r="NOS97" s="311"/>
      <c r="NOT97" s="311"/>
      <c r="NOU97" s="311"/>
      <c r="NOV97" s="311"/>
      <c r="NOW97" s="311"/>
      <c r="NOX97" s="311"/>
      <c r="NOY97" s="311"/>
      <c r="NOZ97" s="311"/>
      <c r="NPA97" s="311"/>
      <c r="NPB97" s="311"/>
      <c r="NPC97" s="311"/>
      <c r="NPD97" s="311"/>
      <c r="NPE97" s="311"/>
      <c r="NPF97" s="311"/>
      <c r="NPG97" s="311"/>
      <c r="NPH97" s="311"/>
      <c r="NPI97" s="311"/>
      <c r="NPJ97" s="311"/>
      <c r="NPK97" s="311"/>
      <c r="NPL97" s="311"/>
      <c r="NPM97" s="311"/>
      <c r="NPN97" s="311"/>
      <c r="NPO97" s="311"/>
      <c r="NPP97" s="311"/>
      <c r="NPQ97" s="311"/>
      <c r="NPR97" s="311"/>
      <c r="NPS97" s="311"/>
      <c r="NPT97" s="311"/>
      <c r="NPU97" s="311"/>
      <c r="NPV97" s="311"/>
      <c r="NPW97" s="311"/>
      <c r="NPX97" s="311"/>
      <c r="NPY97" s="311"/>
      <c r="NPZ97" s="311"/>
      <c r="NQA97" s="311"/>
      <c r="NQB97" s="311"/>
      <c r="NQC97" s="311"/>
      <c r="NQD97" s="311"/>
      <c r="NQE97" s="311"/>
      <c r="NQF97" s="311"/>
      <c r="NQG97" s="311"/>
      <c r="NQH97" s="311"/>
      <c r="NQI97" s="311"/>
      <c r="NQJ97" s="311"/>
      <c r="NQK97" s="311"/>
      <c r="NQL97" s="311"/>
      <c r="NQM97" s="311"/>
      <c r="NQN97" s="311"/>
      <c r="NQO97" s="311"/>
      <c r="NQP97" s="311"/>
      <c r="NQQ97" s="311"/>
      <c r="NQR97" s="311"/>
      <c r="NQS97" s="311"/>
      <c r="NQT97" s="311"/>
      <c r="NQU97" s="311"/>
      <c r="NQV97" s="311"/>
      <c r="NQW97" s="311"/>
      <c r="NQX97" s="311"/>
      <c r="NQY97" s="311"/>
      <c r="NQZ97" s="311"/>
      <c r="NRA97" s="311"/>
      <c r="NRB97" s="311"/>
      <c r="NRC97" s="311"/>
      <c r="NRD97" s="311"/>
      <c r="NRE97" s="311"/>
      <c r="NRF97" s="311"/>
      <c r="NRG97" s="311"/>
      <c r="NRH97" s="311"/>
      <c r="NRI97" s="311"/>
      <c r="NRJ97" s="311"/>
      <c r="NRK97" s="311"/>
      <c r="NRL97" s="311"/>
      <c r="NRM97" s="311"/>
      <c r="NRN97" s="311"/>
      <c r="NRO97" s="311"/>
      <c r="NRP97" s="311"/>
      <c r="NRQ97" s="311"/>
      <c r="NRR97" s="311"/>
      <c r="NRS97" s="311"/>
      <c r="NRT97" s="311"/>
      <c r="NRU97" s="311"/>
      <c r="NRV97" s="311"/>
      <c r="NRW97" s="311"/>
      <c r="NRX97" s="311"/>
      <c r="NRY97" s="311"/>
      <c r="NRZ97" s="311"/>
      <c r="NSA97" s="311"/>
      <c r="NSB97" s="311"/>
      <c r="NSC97" s="311"/>
      <c r="NSD97" s="311"/>
      <c r="NSE97" s="311"/>
      <c r="NSF97" s="311"/>
      <c r="NSG97" s="311"/>
      <c r="NSH97" s="311"/>
      <c r="NSI97" s="311"/>
      <c r="NSJ97" s="311"/>
      <c r="NSK97" s="311"/>
      <c r="NSL97" s="311"/>
      <c r="NSM97" s="311"/>
      <c r="NSN97" s="311"/>
      <c r="NSO97" s="311"/>
      <c r="NSP97" s="311"/>
      <c r="NSQ97" s="311"/>
      <c r="NSR97" s="311"/>
      <c r="NSS97" s="311"/>
      <c r="NST97" s="311"/>
      <c r="NSU97" s="311"/>
      <c r="NSV97" s="311"/>
      <c r="NSW97" s="311"/>
      <c r="NSX97" s="311"/>
      <c r="NSY97" s="311"/>
      <c r="NSZ97" s="311"/>
      <c r="NTA97" s="311"/>
      <c r="NTB97" s="311"/>
      <c r="NTC97" s="311"/>
      <c r="NTD97" s="311"/>
      <c r="NTE97" s="311"/>
      <c r="NTF97" s="311"/>
      <c r="NTG97" s="311"/>
      <c r="NTH97" s="311"/>
      <c r="NTI97" s="311"/>
      <c r="NTJ97" s="311"/>
      <c r="NTK97" s="311"/>
      <c r="NTL97" s="311"/>
      <c r="NTM97" s="311"/>
      <c r="NTN97" s="311"/>
      <c r="NTO97" s="311"/>
      <c r="NTP97" s="311"/>
      <c r="NTQ97" s="311"/>
      <c r="NTR97" s="311"/>
      <c r="NTS97" s="311"/>
      <c r="NTT97" s="311"/>
      <c r="NTU97" s="311"/>
      <c r="NTV97" s="311"/>
      <c r="NTW97" s="311"/>
      <c r="NTX97" s="311"/>
      <c r="NTY97" s="311"/>
      <c r="NTZ97" s="311"/>
      <c r="NUA97" s="311"/>
      <c r="NUB97" s="311"/>
      <c r="NUC97" s="311"/>
      <c r="NUD97" s="311"/>
      <c r="NUE97" s="311"/>
      <c r="NUF97" s="311"/>
      <c r="NUG97" s="311"/>
      <c r="NUH97" s="311"/>
      <c r="NUI97" s="311"/>
      <c r="NUJ97" s="311"/>
      <c r="NUK97" s="311"/>
      <c r="NUL97" s="311"/>
      <c r="NUM97" s="311"/>
      <c r="NUN97" s="311"/>
      <c r="NUO97" s="311"/>
      <c r="NUP97" s="311"/>
      <c r="NUQ97" s="311"/>
      <c r="NUR97" s="311"/>
      <c r="NUS97" s="311"/>
      <c r="NUT97" s="311"/>
      <c r="NUU97" s="311"/>
      <c r="NUV97" s="311"/>
      <c r="NUW97" s="311"/>
      <c r="NUX97" s="311"/>
      <c r="NUY97" s="311"/>
      <c r="NUZ97" s="311"/>
      <c r="NVA97" s="311"/>
      <c r="NVB97" s="311"/>
      <c r="NVC97" s="311"/>
      <c r="NVD97" s="311"/>
      <c r="NVE97" s="311"/>
      <c r="NVF97" s="311"/>
      <c r="NVG97" s="311"/>
      <c r="NVH97" s="311"/>
      <c r="NVI97" s="311"/>
      <c r="NVJ97" s="311"/>
      <c r="NVK97" s="311"/>
      <c r="NVL97" s="311"/>
      <c r="NVM97" s="311"/>
      <c r="NVN97" s="311"/>
      <c r="NVO97" s="311"/>
      <c r="NVP97" s="311"/>
      <c r="NVQ97" s="311"/>
      <c r="NVR97" s="311"/>
      <c r="NVS97" s="311"/>
      <c r="NVT97" s="311"/>
      <c r="NVU97" s="311"/>
      <c r="NVV97" s="311"/>
      <c r="NVW97" s="311"/>
      <c r="NVX97" s="311"/>
      <c r="NVY97" s="311"/>
      <c r="NVZ97" s="311"/>
      <c r="NWA97" s="311"/>
      <c r="NWB97" s="311"/>
      <c r="NWC97" s="311"/>
      <c r="NWD97" s="311"/>
      <c r="NWE97" s="311"/>
      <c r="NWF97" s="311"/>
      <c r="NWG97" s="311"/>
      <c r="NWH97" s="311"/>
      <c r="NWI97" s="311"/>
      <c r="NWJ97" s="311"/>
      <c r="NWK97" s="311"/>
      <c r="NWL97" s="311"/>
      <c r="NWM97" s="311"/>
      <c r="NWN97" s="311"/>
      <c r="NWO97" s="311"/>
      <c r="NWP97" s="311"/>
      <c r="NWQ97" s="311"/>
      <c r="NWR97" s="311"/>
      <c r="NWS97" s="311"/>
      <c r="NWT97" s="311"/>
      <c r="NWU97" s="311"/>
      <c r="NWV97" s="311"/>
      <c r="NWW97" s="311"/>
      <c r="NWX97" s="311"/>
      <c r="NWY97" s="311"/>
      <c r="NWZ97" s="311"/>
      <c r="NXA97" s="311"/>
      <c r="NXB97" s="311"/>
      <c r="NXC97" s="311"/>
      <c r="NXD97" s="311"/>
      <c r="NXE97" s="311"/>
      <c r="NXF97" s="311"/>
      <c r="NXG97" s="311"/>
      <c r="NXH97" s="311"/>
      <c r="NXI97" s="311"/>
      <c r="NXJ97" s="311"/>
      <c r="NXK97" s="311"/>
      <c r="NXL97" s="311"/>
      <c r="NXM97" s="311"/>
      <c r="NXN97" s="311"/>
      <c r="NXO97" s="311"/>
      <c r="NXP97" s="311"/>
      <c r="NXQ97" s="311"/>
      <c r="NXR97" s="311"/>
      <c r="NXS97" s="311"/>
      <c r="NXT97" s="311"/>
      <c r="NXU97" s="311"/>
      <c r="NXV97" s="311"/>
      <c r="NXW97" s="311"/>
      <c r="NXX97" s="311"/>
      <c r="NXY97" s="311"/>
      <c r="NXZ97" s="311"/>
      <c r="NYA97" s="311"/>
      <c r="NYB97" s="311"/>
      <c r="NYC97" s="311"/>
      <c r="NYD97" s="311"/>
      <c r="NYE97" s="311"/>
      <c r="NYF97" s="311"/>
      <c r="NYG97" s="311"/>
      <c r="NYH97" s="311"/>
      <c r="NYI97" s="311"/>
      <c r="NYJ97" s="311"/>
      <c r="NYK97" s="311"/>
      <c r="NYL97" s="311"/>
      <c r="NYM97" s="311"/>
      <c r="NYN97" s="311"/>
      <c r="NYO97" s="311"/>
      <c r="NYP97" s="311"/>
      <c r="NYQ97" s="311"/>
      <c r="NYR97" s="311"/>
      <c r="NYS97" s="311"/>
      <c r="NYT97" s="311"/>
      <c r="NYU97" s="311"/>
      <c r="NYV97" s="311"/>
      <c r="NYW97" s="311"/>
      <c r="NYX97" s="311"/>
      <c r="NYY97" s="311"/>
      <c r="NYZ97" s="311"/>
      <c r="NZA97" s="311"/>
      <c r="NZB97" s="311"/>
      <c r="NZC97" s="311"/>
      <c r="NZD97" s="311"/>
      <c r="NZE97" s="311"/>
      <c r="NZF97" s="311"/>
      <c r="NZG97" s="311"/>
      <c r="NZH97" s="311"/>
      <c r="NZI97" s="311"/>
      <c r="NZJ97" s="311"/>
      <c r="NZK97" s="311"/>
      <c r="NZL97" s="311"/>
      <c r="NZM97" s="311"/>
      <c r="NZN97" s="311"/>
      <c r="NZO97" s="311"/>
      <c r="NZP97" s="311"/>
      <c r="NZQ97" s="311"/>
      <c r="NZR97" s="311"/>
      <c r="NZS97" s="311"/>
      <c r="NZT97" s="311"/>
      <c r="NZU97" s="311"/>
      <c r="NZV97" s="311"/>
      <c r="NZW97" s="311"/>
      <c r="NZX97" s="311"/>
      <c r="NZY97" s="311"/>
      <c r="NZZ97" s="311"/>
      <c r="OAA97" s="311"/>
      <c r="OAB97" s="311"/>
      <c r="OAC97" s="311"/>
      <c r="OAD97" s="311"/>
      <c r="OAE97" s="311"/>
      <c r="OAF97" s="311"/>
      <c r="OAG97" s="311"/>
      <c r="OAH97" s="311"/>
      <c r="OAI97" s="311"/>
      <c r="OAJ97" s="311"/>
      <c r="OAK97" s="311"/>
      <c r="OAL97" s="311"/>
      <c r="OAM97" s="311"/>
      <c r="OAN97" s="311"/>
      <c r="OAO97" s="311"/>
      <c r="OAP97" s="311"/>
      <c r="OAQ97" s="311"/>
      <c r="OAR97" s="311"/>
      <c r="OAS97" s="311"/>
      <c r="OAT97" s="311"/>
      <c r="OAU97" s="311"/>
      <c r="OAV97" s="311"/>
      <c r="OAW97" s="311"/>
      <c r="OAX97" s="311"/>
      <c r="OAY97" s="311"/>
      <c r="OAZ97" s="311"/>
      <c r="OBA97" s="311"/>
      <c r="OBB97" s="311"/>
      <c r="OBC97" s="311"/>
      <c r="OBD97" s="311"/>
      <c r="OBE97" s="311"/>
      <c r="OBF97" s="311"/>
      <c r="OBG97" s="311"/>
      <c r="OBH97" s="311"/>
      <c r="OBI97" s="311"/>
      <c r="OBJ97" s="311"/>
      <c r="OBK97" s="311"/>
      <c r="OBL97" s="311"/>
      <c r="OBM97" s="311"/>
      <c r="OBN97" s="311"/>
      <c r="OBO97" s="311"/>
      <c r="OBP97" s="311"/>
      <c r="OBQ97" s="311"/>
      <c r="OBR97" s="311"/>
      <c r="OBS97" s="311"/>
      <c r="OBT97" s="311"/>
      <c r="OBU97" s="311"/>
      <c r="OBV97" s="311"/>
      <c r="OBW97" s="311"/>
      <c r="OBX97" s="311"/>
      <c r="OBY97" s="311"/>
      <c r="OBZ97" s="311"/>
      <c r="OCA97" s="311"/>
      <c r="OCB97" s="311"/>
      <c r="OCC97" s="311"/>
      <c r="OCD97" s="311"/>
      <c r="OCE97" s="311"/>
      <c r="OCF97" s="311"/>
      <c r="OCG97" s="311"/>
      <c r="OCH97" s="311"/>
      <c r="OCI97" s="311"/>
      <c r="OCJ97" s="311"/>
      <c r="OCK97" s="311"/>
      <c r="OCL97" s="311"/>
      <c r="OCM97" s="311"/>
      <c r="OCN97" s="311"/>
      <c r="OCO97" s="311"/>
      <c r="OCP97" s="311"/>
      <c r="OCQ97" s="311"/>
      <c r="OCR97" s="311"/>
      <c r="OCS97" s="311"/>
      <c r="OCT97" s="311"/>
      <c r="OCU97" s="311"/>
      <c r="OCV97" s="311"/>
      <c r="OCW97" s="311"/>
      <c r="OCX97" s="311"/>
      <c r="OCY97" s="311"/>
      <c r="OCZ97" s="311"/>
      <c r="ODA97" s="311"/>
      <c r="ODB97" s="311"/>
      <c r="ODC97" s="311"/>
      <c r="ODD97" s="311"/>
      <c r="ODE97" s="311"/>
      <c r="ODF97" s="311"/>
      <c r="ODG97" s="311"/>
      <c r="ODH97" s="311"/>
      <c r="ODI97" s="311"/>
      <c r="ODJ97" s="311"/>
      <c r="ODK97" s="311"/>
      <c r="ODL97" s="311"/>
      <c r="ODM97" s="311"/>
      <c r="ODN97" s="311"/>
      <c r="ODO97" s="311"/>
      <c r="ODP97" s="311"/>
      <c r="ODQ97" s="311"/>
      <c r="ODR97" s="311"/>
      <c r="ODS97" s="311"/>
      <c r="ODT97" s="311"/>
      <c r="ODU97" s="311"/>
      <c r="ODV97" s="311"/>
      <c r="ODW97" s="311"/>
      <c r="ODX97" s="311"/>
      <c r="ODY97" s="311"/>
      <c r="ODZ97" s="311"/>
      <c r="OEA97" s="311"/>
      <c r="OEB97" s="311"/>
      <c r="OEC97" s="311"/>
      <c r="OED97" s="311"/>
      <c r="OEE97" s="311"/>
      <c r="OEF97" s="311"/>
      <c r="OEG97" s="311"/>
      <c r="OEH97" s="311"/>
      <c r="OEI97" s="311"/>
      <c r="OEJ97" s="311"/>
      <c r="OEK97" s="311"/>
      <c r="OEL97" s="311"/>
      <c r="OEM97" s="311"/>
      <c r="OEN97" s="311"/>
      <c r="OEO97" s="311"/>
      <c r="OEP97" s="311"/>
      <c r="OEQ97" s="311"/>
      <c r="OER97" s="311"/>
      <c r="OES97" s="311"/>
      <c r="OET97" s="311"/>
      <c r="OEU97" s="311"/>
      <c r="OEV97" s="311"/>
      <c r="OEW97" s="311"/>
      <c r="OEX97" s="311"/>
      <c r="OEY97" s="311"/>
      <c r="OEZ97" s="311"/>
      <c r="OFA97" s="311"/>
      <c r="OFB97" s="311"/>
      <c r="OFC97" s="311"/>
      <c r="OFD97" s="311"/>
      <c r="OFE97" s="311"/>
      <c r="OFF97" s="311"/>
      <c r="OFG97" s="311"/>
      <c r="OFH97" s="311"/>
      <c r="OFI97" s="311"/>
      <c r="OFJ97" s="311"/>
      <c r="OFK97" s="311"/>
      <c r="OFL97" s="311"/>
      <c r="OFM97" s="311"/>
      <c r="OFN97" s="311"/>
      <c r="OFO97" s="311"/>
      <c r="OFP97" s="311"/>
      <c r="OFQ97" s="311"/>
      <c r="OFR97" s="311"/>
      <c r="OFS97" s="311"/>
      <c r="OFT97" s="311"/>
      <c r="OFU97" s="311"/>
      <c r="OFV97" s="311"/>
      <c r="OFW97" s="311"/>
      <c r="OFX97" s="311"/>
      <c r="OFY97" s="311"/>
      <c r="OFZ97" s="311"/>
      <c r="OGA97" s="311"/>
      <c r="OGB97" s="311"/>
      <c r="OGC97" s="311"/>
      <c r="OGD97" s="311"/>
      <c r="OGE97" s="311"/>
      <c r="OGF97" s="311"/>
      <c r="OGG97" s="311"/>
      <c r="OGH97" s="311"/>
      <c r="OGI97" s="311"/>
      <c r="OGJ97" s="311"/>
      <c r="OGK97" s="311"/>
      <c r="OGL97" s="311"/>
      <c r="OGM97" s="311"/>
      <c r="OGN97" s="311"/>
      <c r="OGO97" s="311"/>
      <c r="OGP97" s="311"/>
      <c r="OGQ97" s="311"/>
      <c r="OGR97" s="311"/>
      <c r="OGS97" s="311"/>
      <c r="OGT97" s="311"/>
      <c r="OGU97" s="311"/>
      <c r="OGV97" s="311"/>
      <c r="OGW97" s="311"/>
      <c r="OGX97" s="311"/>
      <c r="OGY97" s="311"/>
      <c r="OGZ97" s="311"/>
      <c r="OHA97" s="311"/>
      <c r="OHB97" s="311"/>
      <c r="OHC97" s="311"/>
      <c r="OHD97" s="311"/>
      <c r="OHE97" s="311"/>
      <c r="OHF97" s="311"/>
      <c r="OHG97" s="311"/>
      <c r="OHH97" s="311"/>
      <c r="OHI97" s="311"/>
      <c r="OHJ97" s="311"/>
      <c r="OHK97" s="311"/>
      <c r="OHL97" s="311"/>
      <c r="OHM97" s="311"/>
      <c r="OHN97" s="311"/>
      <c r="OHO97" s="311"/>
      <c r="OHP97" s="311"/>
      <c r="OHQ97" s="311"/>
      <c r="OHR97" s="311"/>
      <c r="OHS97" s="311"/>
      <c r="OHT97" s="311"/>
      <c r="OHU97" s="311"/>
      <c r="OHV97" s="311"/>
      <c r="OHW97" s="311"/>
      <c r="OHX97" s="311"/>
      <c r="OHY97" s="311"/>
      <c r="OHZ97" s="311"/>
      <c r="OIA97" s="311"/>
      <c r="OIB97" s="311"/>
      <c r="OIC97" s="311"/>
      <c r="OID97" s="311"/>
      <c r="OIE97" s="311"/>
      <c r="OIF97" s="311"/>
      <c r="OIG97" s="311"/>
      <c r="OIH97" s="311"/>
      <c r="OII97" s="311"/>
      <c r="OIJ97" s="311"/>
      <c r="OIK97" s="311"/>
      <c r="OIL97" s="311"/>
      <c r="OIM97" s="311"/>
      <c r="OIN97" s="311"/>
      <c r="OIO97" s="311"/>
      <c r="OIP97" s="311"/>
      <c r="OIQ97" s="311"/>
      <c r="OIR97" s="311"/>
      <c r="OIS97" s="311"/>
      <c r="OIT97" s="311"/>
      <c r="OIU97" s="311"/>
      <c r="OIV97" s="311"/>
      <c r="OIW97" s="311"/>
      <c r="OIX97" s="311"/>
      <c r="OIY97" s="311"/>
      <c r="OIZ97" s="311"/>
      <c r="OJA97" s="311"/>
      <c r="OJB97" s="311"/>
      <c r="OJC97" s="311"/>
      <c r="OJD97" s="311"/>
      <c r="OJE97" s="311"/>
      <c r="OJF97" s="311"/>
      <c r="OJG97" s="311"/>
      <c r="OJH97" s="311"/>
      <c r="OJI97" s="311"/>
      <c r="OJJ97" s="311"/>
      <c r="OJK97" s="311"/>
      <c r="OJL97" s="311"/>
      <c r="OJM97" s="311"/>
      <c r="OJN97" s="311"/>
      <c r="OJO97" s="311"/>
      <c r="OJP97" s="311"/>
      <c r="OJQ97" s="311"/>
      <c r="OJR97" s="311"/>
      <c r="OJS97" s="311"/>
      <c r="OJT97" s="311"/>
      <c r="OJU97" s="311"/>
      <c r="OJV97" s="311"/>
      <c r="OJW97" s="311"/>
      <c r="OJX97" s="311"/>
      <c r="OJY97" s="311"/>
      <c r="OJZ97" s="311"/>
      <c r="OKA97" s="311"/>
      <c r="OKB97" s="311"/>
      <c r="OKC97" s="311"/>
      <c r="OKD97" s="311"/>
      <c r="OKE97" s="311"/>
      <c r="OKF97" s="311"/>
      <c r="OKG97" s="311"/>
      <c r="OKH97" s="311"/>
      <c r="OKI97" s="311"/>
      <c r="OKJ97" s="311"/>
      <c r="OKK97" s="311"/>
      <c r="OKL97" s="311"/>
      <c r="OKM97" s="311"/>
      <c r="OKN97" s="311"/>
      <c r="OKO97" s="311"/>
      <c r="OKP97" s="311"/>
      <c r="OKQ97" s="311"/>
      <c r="OKR97" s="311"/>
      <c r="OKS97" s="311"/>
      <c r="OKT97" s="311"/>
      <c r="OKU97" s="311"/>
      <c r="OKV97" s="311"/>
      <c r="OKW97" s="311"/>
      <c r="OKX97" s="311"/>
      <c r="OKY97" s="311"/>
      <c r="OKZ97" s="311"/>
      <c r="OLA97" s="311"/>
      <c r="OLB97" s="311"/>
      <c r="OLC97" s="311"/>
      <c r="OLD97" s="311"/>
      <c r="OLE97" s="311"/>
      <c r="OLF97" s="311"/>
      <c r="OLG97" s="311"/>
      <c r="OLH97" s="311"/>
      <c r="OLI97" s="311"/>
      <c r="OLJ97" s="311"/>
      <c r="OLK97" s="311"/>
      <c r="OLL97" s="311"/>
      <c r="OLM97" s="311"/>
      <c r="OLN97" s="311"/>
      <c r="OLO97" s="311"/>
      <c r="OLP97" s="311"/>
      <c r="OLQ97" s="311"/>
      <c r="OLR97" s="311"/>
      <c r="OLS97" s="311"/>
      <c r="OLT97" s="311"/>
      <c r="OLU97" s="311"/>
      <c r="OLV97" s="311"/>
      <c r="OLW97" s="311"/>
      <c r="OLX97" s="311"/>
      <c r="OLY97" s="311"/>
      <c r="OLZ97" s="311"/>
      <c r="OMA97" s="311"/>
      <c r="OMB97" s="311"/>
      <c r="OMC97" s="311"/>
      <c r="OMD97" s="311"/>
      <c r="OME97" s="311"/>
      <c r="OMF97" s="311"/>
      <c r="OMG97" s="311"/>
      <c r="OMH97" s="311"/>
      <c r="OMI97" s="311"/>
      <c r="OMJ97" s="311"/>
      <c r="OMK97" s="311"/>
      <c r="OML97" s="311"/>
      <c r="OMM97" s="311"/>
      <c r="OMN97" s="311"/>
      <c r="OMO97" s="311"/>
      <c r="OMP97" s="311"/>
      <c r="OMQ97" s="311"/>
      <c r="OMR97" s="311"/>
      <c r="OMS97" s="311"/>
      <c r="OMT97" s="311"/>
      <c r="OMU97" s="311"/>
      <c r="OMV97" s="311"/>
      <c r="OMW97" s="311"/>
      <c r="OMX97" s="311"/>
      <c r="OMY97" s="311"/>
      <c r="OMZ97" s="311"/>
      <c r="ONA97" s="311"/>
      <c r="ONB97" s="311"/>
      <c r="ONC97" s="311"/>
      <c r="OND97" s="311"/>
      <c r="ONE97" s="311"/>
      <c r="ONF97" s="311"/>
      <c r="ONG97" s="311"/>
      <c r="ONH97" s="311"/>
      <c r="ONI97" s="311"/>
      <c r="ONJ97" s="311"/>
      <c r="ONK97" s="311"/>
      <c r="ONL97" s="311"/>
      <c r="ONM97" s="311"/>
      <c r="ONN97" s="311"/>
      <c r="ONO97" s="311"/>
      <c r="ONP97" s="311"/>
      <c r="ONQ97" s="311"/>
      <c r="ONR97" s="311"/>
      <c r="ONS97" s="311"/>
      <c r="ONT97" s="311"/>
      <c r="ONU97" s="311"/>
      <c r="ONV97" s="311"/>
      <c r="ONW97" s="311"/>
      <c r="ONX97" s="311"/>
      <c r="ONY97" s="311"/>
      <c r="ONZ97" s="311"/>
      <c r="OOA97" s="311"/>
      <c r="OOB97" s="311"/>
      <c r="OOC97" s="311"/>
      <c r="OOD97" s="311"/>
      <c r="OOE97" s="311"/>
      <c r="OOF97" s="311"/>
      <c r="OOG97" s="311"/>
      <c r="OOH97" s="311"/>
      <c r="OOI97" s="311"/>
      <c r="OOJ97" s="311"/>
      <c r="OOK97" s="311"/>
      <c r="OOL97" s="311"/>
      <c r="OOM97" s="311"/>
      <c r="OON97" s="311"/>
      <c r="OOO97" s="311"/>
      <c r="OOP97" s="311"/>
      <c r="OOQ97" s="311"/>
      <c r="OOR97" s="311"/>
      <c r="OOS97" s="311"/>
      <c r="OOT97" s="311"/>
      <c r="OOU97" s="311"/>
      <c r="OOV97" s="311"/>
      <c r="OOW97" s="311"/>
      <c r="OOX97" s="311"/>
      <c r="OOY97" s="311"/>
      <c r="OOZ97" s="311"/>
      <c r="OPA97" s="311"/>
      <c r="OPB97" s="311"/>
      <c r="OPC97" s="311"/>
      <c r="OPD97" s="311"/>
      <c r="OPE97" s="311"/>
      <c r="OPF97" s="311"/>
      <c r="OPG97" s="311"/>
      <c r="OPH97" s="311"/>
      <c r="OPI97" s="311"/>
      <c r="OPJ97" s="311"/>
      <c r="OPK97" s="311"/>
      <c r="OPL97" s="311"/>
      <c r="OPM97" s="311"/>
      <c r="OPN97" s="311"/>
      <c r="OPO97" s="311"/>
      <c r="OPP97" s="311"/>
      <c r="OPQ97" s="311"/>
      <c r="OPR97" s="311"/>
      <c r="OPS97" s="311"/>
      <c r="OPT97" s="311"/>
      <c r="OPU97" s="311"/>
      <c r="OPV97" s="311"/>
      <c r="OPW97" s="311"/>
      <c r="OPX97" s="311"/>
      <c r="OPY97" s="311"/>
      <c r="OPZ97" s="311"/>
      <c r="OQA97" s="311"/>
      <c r="OQB97" s="311"/>
      <c r="OQC97" s="311"/>
      <c r="OQD97" s="311"/>
      <c r="OQE97" s="311"/>
      <c r="OQF97" s="311"/>
      <c r="OQG97" s="311"/>
      <c r="OQH97" s="311"/>
      <c r="OQI97" s="311"/>
      <c r="OQJ97" s="311"/>
      <c r="OQK97" s="311"/>
      <c r="OQL97" s="311"/>
      <c r="OQM97" s="311"/>
      <c r="OQN97" s="311"/>
      <c r="OQO97" s="311"/>
      <c r="OQP97" s="311"/>
      <c r="OQQ97" s="311"/>
      <c r="OQR97" s="311"/>
      <c r="OQS97" s="311"/>
      <c r="OQT97" s="311"/>
      <c r="OQU97" s="311"/>
      <c r="OQV97" s="311"/>
      <c r="OQW97" s="311"/>
      <c r="OQX97" s="311"/>
      <c r="OQY97" s="311"/>
      <c r="OQZ97" s="311"/>
      <c r="ORA97" s="311"/>
      <c r="ORB97" s="311"/>
      <c r="ORC97" s="311"/>
      <c r="ORD97" s="311"/>
      <c r="ORE97" s="311"/>
      <c r="ORF97" s="311"/>
      <c r="ORG97" s="311"/>
      <c r="ORH97" s="311"/>
      <c r="ORI97" s="311"/>
      <c r="ORJ97" s="311"/>
      <c r="ORK97" s="311"/>
      <c r="ORL97" s="311"/>
      <c r="ORM97" s="311"/>
      <c r="ORN97" s="311"/>
      <c r="ORO97" s="311"/>
      <c r="ORP97" s="311"/>
      <c r="ORQ97" s="311"/>
      <c r="ORR97" s="311"/>
      <c r="ORS97" s="311"/>
      <c r="ORT97" s="311"/>
      <c r="ORU97" s="311"/>
      <c r="ORV97" s="311"/>
      <c r="ORW97" s="311"/>
      <c r="ORX97" s="311"/>
      <c r="ORY97" s="311"/>
      <c r="ORZ97" s="311"/>
      <c r="OSA97" s="311"/>
      <c r="OSB97" s="311"/>
      <c r="OSC97" s="311"/>
      <c r="OSD97" s="311"/>
      <c r="OSE97" s="311"/>
      <c r="OSF97" s="311"/>
      <c r="OSG97" s="311"/>
      <c r="OSH97" s="311"/>
      <c r="OSI97" s="311"/>
      <c r="OSJ97" s="311"/>
      <c r="OSK97" s="311"/>
      <c r="OSL97" s="311"/>
      <c r="OSM97" s="311"/>
      <c r="OSN97" s="311"/>
      <c r="OSO97" s="311"/>
      <c r="OSP97" s="311"/>
      <c r="OSQ97" s="311"/>
      <c r="OSR97" s="311"/>
      <c r="OSS97" s="311"/>
      <c r="OST97" s="311"/>
      <c r="OSU97" s="311"/>
      <c r="OSV97" s="311"/>
      <c r="OSW97" s="311"/>
      <c r="OSX97" s="311"/>
      <c r="OSY97" s="311"/>
      <c r="OSZ97" s="311"/>
      <c r="OTA97" s="311"/>
      <c r="OTB97" s="311"/>
      <c r="OTC97" s="311"/>
      <c r="OTD97" s="311"/>
      <c r="OTE97" s="311"/>
      <c r="OTF97" s="311"/>
      <c r="OTG97" s="311"/>
      <c r="OTH97" s="311"/>
      <c r="OTI97" s="311"/>
      <c r="OTJ97" s="311"/>
      <c r="OTK97" s="311"/>
      <c r="OTL97" s="311"/>
      <c r="OTM97" s="311"/>
      <c r="OTN97" s="311"/>
      <c r="OTO97" s="311"/>
      <c r="OTP97" s="311"/>
      <c r="OTQ97" s="311"/>
      <c r="OTR97" s="311"/>
      <c r="OTS97" s="311"/>
      <c r="OTT97" s="311"/>
      <c r="OTU97" s="311"/>
      <c r="OTV97" s="311"/>
      <c r="OTW97" s="311"/>
      <c r="OTX97" s="311"/>
      <c r="OTY97" s="311"/>
      <c r="OTZ97" s="311"/>
      <c r="OUA97" s="311"/>
      <c r="OUB97" s="311"/>
      <c r="OUC97" s="311"/>
      <c r="OUD97" s="311"/>
      <c r="OUE97" s="311"/>
      <c r="OUF97" s="311"/>
      <c r="OUG97" s="311"/>
      <c r="OUH97" s="311"/>
      <c r="OUI97" s="311"/>
      <c r="OUJ97" s="311"/>
      <c r="OUK97" s="311"/>
      <c r="OUL97" s="311"/>
      <c r="OUM97" s="311"/>
      <c r="OUN97" s="311"/>
      <c r="OUO97" s="311"/>
      <c r="OUP97" s="311"/>
      <c r="OUQ97" s="311"/>
      <c r="OUR97" s="311"/>
      <c r="OUS97" s="311"/>
      <c r="OUT97" s="311"/>
      <c r="OUU97" s="311"/>
      <c r="OUV97" s="311"/>
      <c r="OUW97" s="311"/>
      <c r="OUX97" s="311"/>
      <c r="OUY97" s="311"/>
      <c r="OUZ97" s="311"/>
      <c r="OVA97" s="311"/>
      <c r="OVB97" s="311"/>
      <c r="OVC97" s="311"/>
      <c r="OVD97" s="311"/>
      <c r="OVE97" s="311"/>
      <c r="OVF97" s="311"/>
      <c r="OVG97" s="311"/>
      <c r="OVH97" s="311"/>
      <c r="OVI97" s="311"/>
      <c r="OVJ97" s="311"/>
      <c r="OVK97" s="311"/>
      <c r="OVL97" s="311"/>
      <c r="OVM97" s="311"/>
      <c r="OVN97" s="311"/>
      <c r="OVO97" s="311"/>
      <c r="OVP97" s="311"/>
      <c r="OVQ97" s="311"/>
      <c r="OVR97" s="311"/>
      <c r="OVS97" s="311"/>
      <c r="OVT97" s="311"/>
      <c r="OVU97" s="311"/>
      <c r="OVV97" s="311"/>
      <c r="OVW97" s="311"/>
      <c r="OVX97" s="311"/>
      <c r="OVY97" s="311"/>
      <c r="OVZ97" s="311"/>
      <c r="OWA97" s="311"/>
      <c r="OWB97" s="311"/>
      <c r="OWC97" s="311"/>
      <c r="OWD97" s="311"/>
      <c r="OWE97" s="311"/>
      <c r="OWF97" s="311"/>
      <c r="OWG97" s="311"/>
      <c r="OWH97" s="311"/>
      <c r="OWI97" s="311"/>
      <c r="OWJ97" s="311"/>
      <c r="OWK97" s="311"/>
      <c r="OWL97" s="311"/>
      <c r="OWM97" s="311"/>
      <c r="OWN97" s="311"/>
      <c r="OWO97" s="311"/>
      <c r="OWP97" s="311"/>
      <c r="OWQ97" s="311"/>
      <c r="OWR97" s="311"/>
      <c r="OWS97" s="311"/>
      <c r="OWT97" s="311"/>
      <c r="OWU97" s="311"/>
      <c r="OWV97" s="311"/>
      <c r="OWW97" s="311"/>
      <c r="OWX97" s="311"/>
      <c r="OWY97" s="311"/>
      <c r="OWZ97" s="311"/>
      <c r="OXA97" s="311"/>
      <c r="OXB97" s="311"/>
      <c r="OXC97" s="311"/>
      <c r="OXD97" s="311"/>
      <c r="OXE97" s="311"/>
      <c r="OXF97" s="311"/>
      <c r="OXG97" s="311"/>
      <c r="OXH97" s="311"/>
      <c r="OXI97" s="311"/>
      <c r="OXJ97" s="311"/>
      <c r="OXK97" s="311"/>
      <c r="OXL97" s="311"/>
      <c r="OXM97" s="311"/>
      <c r="OXN97" s="311"/>
      <c r="OXO97" s="311"/>
      <c r="OXP97" s="311"/>
      <c r="OXQ97" s="311"/>
      <c r="OXR97" s="311"/>
      <c r="OXS97" s="311"/>
      <c r="OXT97" s="311"/>
      <c r="OXU97" s="311"/>
      <c r="OXV97" s="311"/>
      <c r="OXW97" s="311"/>
      <c r="OXX97" s="311"/>
      <c r="OXY97" s="311"/>
      <c r="OXZ97" s="311"/>
      <c r="OYA97" s="311"/>
      <c r="OYB97" s="311"/>
      <c r="OYC97" s="311"/>
      <c r="OYD97" s="311"/>
      <c r="OYE97" s="311"/>
      <c r="OYF97" s="311"/>
      <c r="OYG97" s="311"/>
      <c r="OYH97" s="311"/>
      <c r="OYI97" s="311"/>
      <c r="OYJ97" s="311"/>
      <c r="OYK97" s="311"/>
      <c r="OYL97" s="311"/>
      <c r="OYM97" s="311"/>
      <c r="OYN97" s="311"/>
      <c r="OYO97" s="311"/>
      <c r="OYP97" s="311"/>
      <c r="OYQ97" s="311"/>
      <c r="OYR97" s="311"/>
      <c r="OYS97" s="311"/>
      <c r="OYT97" s="311"/>
      <c r="OYU97" s="311"/>
      <c r="OYV97" s="311"/>
      <c r="OYW97" s="311"/>
      <c r="OYX97" s="311"/>
      <c r="OYY97" s="311"/>
      <c r="OYZ97" s="311"/>
      <c r="OZA97" s="311"/>
      <c r="OZB97" s="311"/>
      <c r="OZC97" s="311"/>
      <c r="OZD97" s="311"/>
      <c r="OZE97" s="311"/>
      <c r="OZF97" s="311"/>
      <c r="OZG97" s="311"/>
      <c r="OZH97" s="311"/>
      <c r="OZI97" s="311"/>
      <c r="OZJ97" s="311"/>
      <c r="OZK97" s="311"/>
      <c r="OZL97" s="311"/>
      <c r="OZM97" s="311"/>
      <c r="OZN97" s="311"/>
      <c r="OZO97" s="311"/>
      <c r="OZP97" s="311"/>
      <c r="OZQ97" s="311"/>
      <c r="OZR97" s="311"/>
      <c r="OZS97" s="311"/>
      <c r="OZT97" s="311"/>
      <c r="OZU97" s="311"/>
      <c r="OZV97" s="311"/>
      <c r="OZW97" s="311"/>
      <c r="OZX97" s="311"/>
      <c r="OZY97" s="311"/>
      <c r="OZZ97" s="311"/>
      <c r="PAA97" s="311"/>
      <c r="PAB97" s="311"/>
      <c r="PAC97" s="311"/>
      <c r="PAD97" s="311"/>
      <c r="PAE97" s="311"/>
      <c r="PAF97" s="311"/>
      <c r="PAG97" s="311"/>
      <c r="PAH97" s="311"/>
      <c r="PAI97" s="311"/>
      <c r="PAJ97" s="311"/>
      <c r="PAK97" s="311"/>
      <c r="PAL97" s="311"/>
      <c r="PAM97" s="311"/>
      <c r="PAN97" s="311"/>
      <c r="PAO97" s="311"/>
      <c r="PAP97" s="311"/>
      <c r="PAQ97" s="311"/>
      <c r="PAR97" s="311"/>
      <c r="PAS97" s="311"/>
      <c r="PAT97" s="311"/>
      <c r="PAU97" s="311"/>
      <c r="PAV97" s="311"/>
      <c r="PAW97" s="311"/>
      <c r="PAX97" s="311"/>
      <c r="PAY97" s="311"/>
      <c r="PAZ97" s="311"/>
      <c r="PBA97" s="311"/>
      <c r="PBB97" s="311"/>
      <c r="PBC97" s="311"/>
      <c r="PBD97" s="311"/>
      <c r="PBE97" s="311"/>
      <c r="PBF97" s="311"/>
      <c r="PBG97" s="311"/>
      <c r="PBH97" s="311"/>
      <c r="PBI97" s="311"/>
      <c r="PBJ97" s="311"/>
      <c r="PBK97" s="311"/>
      <c r="PBL97" s="311"/>
      <c r="PBM97" s="311"/>
      <c r="PBN97" s="311"/>
      <c r="PBO97" s="311"/>
      <c r="PBP97" s="311"/>
      <c r="PBQ97" s="311"/>
      <c r="PBR97" s="311"/>
      <c r="PBS97" s="311"/>
      <c r="PBT97" s="311"/>
      <c r="PBU97" s="311"/>
      <c r="PBV97" s="311"/>
      <c r="PBW97" s="311"/>
      <c r="PBX97" s="311"/>
      <c r="PBY97" s="311"/>
      <c r="PBZ97" s="311"/>
      <c r="PCA97" s="311"/>
      <c r="PCB97" s="311"/>
      <c r="PCC97" s="311"/>
      <c r="PCD97" s="311"/>
      <c r="PCE97" s="311"/>
      <c r="PCF97" s="311"/>
      <c r="PCG97" s="311"/>
      <c r="PCH97" s="311"/>
      <c r="PCI97" s="311"/>
      <c r="PCJ97" s="311"/>
      <c r="PCK97" s="311"/>
      <c r="PCL97" s="311"/>
      <c r="PCM97" s="311"/>
      <c r="PCN97" s="311"/>
      <c r="PCO97" s="311"/>
      <c r="PCP97" s="311"/>
      <c r="PCQ97" s="311"/>
      <c r="PCR97" s="311"/>
      <c r="PCS97" s="311"/>
      <c r="PCT97" s="311"/>
      <c r="PCU97" s="311"/>
      <c r="PCV97" s="311"/>
      <c r="PCW97" s="311"/>
      <c r="PCX97" s="311"/>
      <c r="PCY97" s="311"/>
      <c r="PCZ97" s="311"/>
      <c r="PDA97" s="311"/>
      <c r="PDB97" s="311"/>
      <c r="PDC97" s="311"/>
      <c r="PDD97" s="311"/>
      <c r="PDE97" s="311"/>
      <c r="PDF97" s="311"/>
      <c r="PDG97" s="311"/>
      <c r="PDH97" s="311"/>
      <c r="PDI97" s="311"/>
      <c r="PDJ97" s="311"/>
      <c r="PDK97" s="311"/>
      <c r="PDL97" s="311"/>
      <c r="PDM97" s="311"/>
      <c r="PDN97" s="311"/>
      <c r="PDO97" s="311"/>
      <c r="PDP97" s="311"/>
      <c r="PDQ97" s="311"/>
      <c r="PDR97" s="311"/>
      <c r="PDS97" s="311"/>
      <c r="PDT97" s="311"/>
      <c r="PDU97" s="311"/>
      <c r="PDV97" s="311"/>
      <c r="PDW97" s="311"/>
      <c r="PDX97" s="311"/>
      <c r="PDY97" s="311"/>
      <c r="PDZ97" s="311"/>
      <c r="PEA97" s="311"/>
      <c r="PEB97" s="311"/>
      <c r="PEC97" s="311"/>
      <c r="PED97" s="311"/>
      <c r="PEE97" s="311"/>
      <c r="PEF97" s="311"/>
      <c r="PEG97" s="311"/>
      <c r="PEH97" s="311"/>
      <c r="PEI97" s="311"/>
      <c r="PEJ97" s="311"/>
      <c r="PEK97" s="311"/>
      <c r="PEL97" s="311"/>
      <c r="PEM97" s="311"/>
      <c r="PEN97" s="311"/>
      <c r="PEO97" s="311"/>
      <c r="PEP97" s="311"/>
      <c r="PEQ97" s="311"/>
      <c r="PER97" s="311"/>
      <c r="PES97" s="311"/>
      <c r="PET97" s="311"/>
      <c r="PEU97" s="311"/>
      <c r="PEV97" s="311"/>
      <c r="PEW97" s="311"/>
      <c r="PEX97" s="311"/>
      <c r="PEY97" s="311"/>
      <c r="PEZ97" s="311"/>
      <c r="PFA97" s="311"/>
      <c r="PFB97" s="311"/>
      <c r="PFC97" s="311"/>
      <c r="PFD97" s="311"/>
      <c r="PFE97" s="311"/>
      <c r="PFF97" s="311"/>
      <c r="PFG97" s="311"/>
      <c r="PFH97" s="311"/>
      <c r="PFI97" s="311"/>
      <c r="PFJ97" s="311"/>
      <c r="PFK97" s="311"/>
      <c r="PFL97" s="311"/>
      <c r="PFM97" s="311"/>
      <c r="PFN97" s="311"/>
      <c r="PFO97" s="311"/>
      <c r="PFP97" s="311"/>
      <c r="PFQ97" s="311"/>
      <c r="PFR97" s="311"/>
      <c r="PFS97" s="311"/>
      <c r="PFT97" s="311"/>
      <c r="PFU97" s="311"/>
      <c r="PFV97" s="311"/>
      <c r="PFW97" s="311"/>
      <c r="PFX97" s="311"/>
      <c r="PFY97" s="311"/>
      <c r="PFZ97" s="311"/>
      <c r="PGA97" s="311"/>
      <c r="PGB97" s="311"/>
      <c r="PGC97" s="311"/>
      <c r="PGD97" s="311"/>
      <c r="PGE97" s="311"/>
      <c r="PGF97" s="311"/>
      <c r="PGG97" s="311"/>
      <c r="PGH97" s="311"/>
      <c r="PGI97" s="311"/>
      <c r="PGJ97" s="311"/>
      <c r="PGK97" s="311"/>
      <c r="PGL97" s="311"/>
      <c r="PGM97" s="311"/>
      <c r="PGN97" s="311"/>
      <c r="PGO97" s="311"/>
      <c r="PGP97" s="311"/>
      <c r="PGQ97" s="311"/>
      <c r="PGR97" s="311"/>
      <c r="PGS97" s="311"/>
      <c r="PGT97" s="311"/>
      <c r="PGU97" s="311"/>
      <c r="PGV97" s="311"/>
      <c r="PGW97" s="311"/>
      <c r="PGX97" s="311"/>
      <c r="PGY97" s="311"/>
      <c r="PGZ97" s="311"/>
      <c r="PHA97" s="311"/>
      <c r="PHB97" s="311"/>
      <c r="PHC97" s="311"/>
      <c r="PHD97" s="311"/>
      <c r="PHE97" s="311"/>
      <c r="PHF97" s="311"/>
      <c r="PHG97" s="311"/>
      <c r="PHH97" s="311"/>
      <c r="PHI97" s="311"/>
      <c r="PHJ97" s="311"/>
      <c r="PHK97" s="311"/>
      <c r="PHL97" s="311"/>
      <c r="PHM97" s="311"/>
      <c r="PHN97" s="311"/>
      <c r="PHO97" s="311"/>
      <c r="PHP97" s="311"/>
      <c r="PHQ97" s="311"/>
      <c r="PHR97" s="311"/>
      <c r="PHS97" s="311"/>
      <c r="PHT97" s="311"/>
      <c r="PHU97" s="311"/>
      <c r="PHV97" s="311"/>
      <c r="PHW97" s="311"/>
      <c r="PHX97" s="311"/>
      <c r="PHY97" s="311"/>
      <c r="PHZ97" s="311"/>
      <c r="PIA97" s="311"/>
      <c r="PIB97" s="311"/>
      <c r="PIC97" s="311"/>
      <c r="PID97" s="311"/>
      <c r="PIE97" s="311"/>
      <c r="PIF97" s="311"/>
      <c r="PIG97" s="311"/>
      <c r="PIH97" s="311"/>
      <c r="PII97" s="311"/>
      <c r="PIJ97" s="311"/>
      <c r="PIK97" s="311"/>
      <c r="PIL97" s="311"/>
      <c r="PIM97" s="311"/>
      <c r="PIN97" s="311"/>
      <c r="PIO97" s="311"/>
      <c r="PIP97" s="311"/>
      <c r="PIQ97" s="311"/>
      <c r="PIR97" s="311"/>
      <c r="PIS97" s="311"/>
      <c r="PIT97" s="311"/>
      <c r="PIU97" s="311"/>
      <c r="PIV97" s="311"/>
      <c r="PIW97" s="311"/>
      <c r="PIX97" s="311"/>
      <c r="PIY97" s="311"/>
      <c r="PIZ97" s="311"/>
      <c r="PJA97" s="311"/>
      <c r="PJB97" s="311"/>
      <c r="PJC97" s="311"/>
      <c r="PJD97" s="311"/>
      <c r="PJE97" s="311"/>
      <c r="PJF97" s="311"/>
      <c r="PJG97" s="311"/>
      <c r="PJH97" s="311"/>
      <c r="PJI97" s="311"/>
      <c r="PJJ97" s="311"/>
      <c r="PJK97" s="311"/>
      <c r="PJL97" s="311"/>
      <c r="PJM97" s="311"/>
      <c r="PJN97" s="311"/>
      <c r="PJO97" s="311"/>
      <c r="PJP97" s="311"/>
      <c r="PJQ97" s="311"/>
      <c r="PJR97" s="311"/>
      <c r="PJS97" s="311"/>
      <c r="PJT97" s="311"/>
      <c r="PJU97" s="311"/>
      <c r="PJV97" s="311"/>
      <c r="PJW97" s="311"/>
      <c r="PJX97" s="311"/>
      <c r="PJY97" s="311"/>
      <c r="PJZ97" s="311"/>
      <c r="PKA97" s="311"/>
      <c r="PKB97" s="311"/>
      <c r="PKC97" s="311"/>
      <c r="PKD97" s="311"/>
      <c r="PKE97" s="311"/>
      <c r="PKF97" s="311"/>
      <c r="PKG97" s="311"/>
      <c r="PKH97" s="311"/>
      <c r="PKI97" s="311"/>
      <c r="PKJ97" s="311"/>
      <c r="PKK97" s="311"/>
      <c r="PKL97" s="311"/>
      <c r="PKM97" s="311"/>
      <c r="PKN97" s="311"/>
      <c r="PKO97" s="311"/>
      <c r="PKP97" s="311"/>
      <c r="PKQ97" s="311"/>
      <c r="PKR97" s="311"/>
      <c r="PKS97" s="311"/>
      <c r="PKT97" s="311"/>
      <c r="PKU97" s="311"/>
      <c r="PKV97" s="311"/>
      <c r="PKW97" s="311"/>
      <c r="PKX97" s="311"/>
      <c r="PKY97" s="311"/>
      <c r="PKZ97" s="311"/>
      <c r="PLA97" s="311"/>
      <c r="PLB97" s="311"/>
      <c r="PLC97" s="311"/>
      <c r="PLD97" s="311"/>
      <c r="PLE97" s="311"/>
      <c r="PLF97" s="311"/>
      <c r="PLG97" s="311"/>
      <c r="PLH97" s="311"/>
      <c r="PLI97" s="311"/>
      <c r="PLJ97" s="311"/>
      <c r="PLK97" s="311"/>
      <c r="PLL97" s="311"/>
      <c r="PLM97" s="311"/>
      <c r="PLN97" s="311"/>
      <c r="PLO97" s="311"/>
      <c r="PLP97" s="311"/>
      <c r="PLQ97" s="311"/>
      <c r="PLR97" s="311"/>
      <c r="PLS97" s="311"/>
      <c r="PLT97" s="311"/>
      <c r="PLU97" s="311"/>
      <c r="PLV97" s="311"/>
      <c r="PLW97" s="311"/>
      <c r="PLX97" s="311"/>
      <c r="PLY97" s="311"/>
      <c r="PLZ97" s="311"/>
      <c r="PMA97" s="311"/>
      <c r="PMB97" s="311"/>
      <c r="PMC97" s="311"/>
      <c r="PMD97" s="311"/>
      <c r="PME97" s="311"/>
      <c r="PMF97" s="311"/>
      <c r="PMG97" s="311"/>
      <c r="PMH97" s="311"/>
      <c r="PMI97" s="311"/>
      <c r="PMJ97" s="311"/>
      <c r="PMK97" s="311"/>
      <c r="PML97" s="311"/>
      <c r="PMM97" s="311"/>
      <c r="PMN97" s="311"/>
      <c r="PMO97" s="311"/>
      <c r="PMP97" s="311"/>
      <c r="PMQ97" s="311"/>
      <c r="PMR97" s="311"/>
      <c r="PMS97" s="311"/>
      <c r="PMT97" s="311"/>
      <c r="PMU97" s="311"/>
      <c r="PMV97" s="311"/>
      <c r="PMW97" s="311"/>
      <c r="PMX97" s="311"/>
      <c r="PMY97" s="311"/>
      <c r="PMZ97" s="311"/>
      <c r="PNA97" s="311"/>
      <c r="PNB97" s="311"/>
      <c r="PNC97" s="311"/>
      <c r="PND97" s="311"/>
      <c r="PNE97" s="311"/>
      <c r="PNF97" s="311"/>
      <c r="PNG97" s="311"/>
      <c r="PNH97" s="311"/>
      <c r="PNI97" s="311"/>
      <c r="PNJ97" s="311"/>
      <c r="PNK97" s="311"/>
      <c r="PNL97" s="311"/>
      <c r="PNM97" s="311"/>
      <c r="PNN97" s="311"/>
      <c r="PNO97" s="311"/>
      <c r="PNP97" s="311"/>
      <c r="PNQ97" s="311"/>
      <c r="PNR97" s="311"/>
      <c r="PNS97" s="311"/>
      <c r="PNT97" s="311"/>
      <c r="PNU97" s="311"/>
      <c r="PNV97" s="311"/>
      <c r="PNW97" s="311"/>
      <c r="PNX97" s="311"/>
      <c r="PNY97" s="311"/>
      <c r="PNZ97" s="311"/>
      <c r="POA97" s="311"/>
      <c r="POB97" s="311"/>
      <c r="POC97" s="311"/>
      <c r="POD97" s="311"/>
      <c r="POE97" s="311"/>
      <c r="POF97" s="311"/>
      <c r="POG97" s="311"/>
      <c r="POH97" s="311"/>
      <c r="POI97" s="311"/>
      <c r="POJ97" s="311"/>
      <c r="POK97" s="311"/>
      <c r="POL97" s="311"/>
      <c r="POM97" s="311"/>
      <c r="PON97" s="311"/>
      <c r="POO97" s="311"/>
      <c r="POP97" s="311"/>
      <c r="POQ97" s="311"/>
      <c r="POR97" s="311"/>
      <c r="POS97" s="311"/>
      <c r="POT97" s="311"/>
      <c r="POU97" s="311"/>
      <c r="POV97" s="311"/>
      <c r="POW97" s="311"/>
      <c r="POX97" s="311"/>
      <c r="POY97" s="311"/>
      <c r="POZ97" s="311"/>
      <c r="PPA97" s="311"/>
      <c r="PPB97" s="311"/>
      <c r="PPC97" s="311"/>
      <c r="PPD97" s="311"/>
      <c r="PPE97" s="311"/>
      <c r="PPF97" s="311"/>
      <c r="PPG97" s="311"/>
      <c r="PPH97" s="311"/>
      <c r="PPI97" s="311"/>
      <c r="PPJ97" s="311"/>
      <c r="PPK97" s="311"/>
      <c r="PPL97" s="311"/>
      <c r="PPM97" s="311"/>
      <c r="PPN97" s="311"/>
      <c r="PPO97" s="311"/>
      <c r="PPP97" s="311"/>
      <c r="PPQ97" s="311"/>
      <c r="PPR97" s="311"/>
      <c r="PPS97" s="311"/>
      <c r="PPT97" s="311"/>
      <c r="PPU97" s="311"/>
      <c r="PPV97" s="311"/>
      <c r="PPW97" s="311"/>
      <c r="PPX97" s="311"/>
      <c r="PPY97" s="311"/>
      <c r="PPZ97" s="311"/>
      <c r="PQA97" s="311"/>
      <c r="PQB97" s="311"/>
      <c r="PQC97" s="311"/>
      <c r="PQD97" s="311"/>
      <c r="PQE97" s="311"/>
      <c r="PQF97" s="311"/>
      <c r="PQG97" s="311"/>
      <c r="PQH97" s="311"/>
      <c r="PQI97" s="311"/>
      <c r="PQJ97" s="311"/>
      <c r="PQK97" s="311"/>
      <c r="PQL97" s="311"/>
      <c r="PQM97" s="311"/>
      <c r="PQN97" s="311"/>
      <c r="PQO97" s="311"/>
      <c r="PQP97" s="311"/>
      <c r="PQQ97" s="311"/>
      <c r="PQR97" s="311"/>
      <c r="PQS97" s="311"/>
      <c r="PQT97" s="311"/>
      <c r="PQU97" s="311"/>
      <c r="PQV97" s="311"/>
      <c r="PQW97" s="311"/>
      <c r="PQX97" s="311"/>
      <c r="PQY97" s="311"/>
      <c r="PQZ97" s="311"/>
      <c r="PRA97" s="311"/>
      <c r="PRB97" s="311"/>
      <c r="PRC97" s="311"/>
      <c r="PRD97" s="311"/>
      <c r="PRE97" s="311"/>
      <c r="PRF97" s="311"/>
      <c r="PRG97" s="311"/>
      <c r="PRH97" s="311"/>
      <c r="PRI97" s="311"/>
      <c r="PRJ97" s="311"/>
      <c r="PRK97" s="311"/>
      <c r="PRL97" s="311"/>
      <c r="PRM97" s="311"/>
      <c r="PRN97" s="311"/>
      <c r="PRO97" s="311"/>
      <c r="PRP97" s="311"/>
      <c r="PRQ97" s="311"/>
      <c r="PRR97" s="311"/>
      <c r="PRS97" s="311"/>
      <c r="PRT97" s="311"/>
      <c r="PRU97" s="311"/>
      <c r="PRV97" s="311"/>
      <c r="PRW97" s="311"/>
      <c r="PRX97" s="311"/>
      <c r="PRY97" s="311"/>
      <c r="PRZ97" s="311"/>
      <c r="PSA97" s="311"/>
      <c r="PSB97" s="311"/>
      <c r="PSC97" s="311"/>
      <c r="PSD97" s="311"/>
      <c r="PSE97" s="311"/>
      <c r="PSF97" s="311"/>
      <c r="PSG97" s="311"/>
      <c r="PSH97" s="311"/>
      <c r="PSI97" s="311"/>
      <c r="PSJ97" s="311"/>
      <c r="PSK97" s="311"/>
      <c r="PSL97" s="311"/>
      <c r="PSM97" s="311"/>
      <c r="PSN97" s="311"/>
      <c r="PSO97" s="311"/>
      <c r="PSP97" s="311"/>
      <c r="PSQ97" s="311"/>
      <c r="PSR97" s="311"/>
      <c r="PSS97" s="311"/>
      <c r="PST97" s="311"/>
      <c r="PSU97" s="311"/>
      <c r="PSV97" s="311"/>
      <c r="PSW97" s="311"/>
      <c r="PSX97" s="311"/>
      <c r="PSY97" s="311"/>
      <c r="PSZ97" s="311"/>
      <c r="PTA97" s="311"/>
      <c r="PTB97" s="311"/>
      <c r="PTC97" s="311"/>
      <c r="PTD97" s="311"/>
      <c r="PTE97" s="311"/>
      <c r="PTF97" s="311"/>
      <c r="PTG97" s="311"/>
      <c r="PTH97" s="311"/>
      <c r="PTI97" s="311"/>
      <c r="PTJ97" s="311"/>
      <c r="PTK97" s="311"/>
      <c r="PTL97" s="311"/>
      <c r="PTM97" s="311"/>
      <c r="PTN97" s="311"/>
      <c r="PTO97" s="311"/>
      <c r="PTP97" s="311"/>
      <c r="PTQ97" s="311"/>
      <c r="PTR97" s="311"/>
      <c r="PTS97" s="311"/>
      <c r="PTT97" s="311"/>
      <c r="PTU97" s="311"/>
      <c r="PTV97" s="311"/>
      <c r="PTW97" s="311"/>
      <c r="PTX97" s="311"/>
      <c r="PTY97" s="311"/>
      <c r="PTZ97" s="311"/>
      <c r="PUA97" s="311"/>
      <c r="PUB97" s="311"/>
      <c r="PUC97" s="311"/>
      <c r="PUD97" s="311"/>
      <c r="PUE97" s="311"/>
      <c r="PUF97" s="311"/>
      <c r="PUG97" s="311"/>
      <c r="PUH97" s="311"/>
      <c r="PUI97" s="311"/>
      <c r="PUJ97" s="311"/>
      <c r="PUK97" s="311"/>
      <c r="PUL97" s="311"/>
      <c r="PUM97" s="311"/>
      <c r="PUN97" s="311"/>
      <c r="PUO97" s="311"/>
      <c r="PUP97" s="311"/>
      <c r="PUQ97" s="311"/>
      <c r="PUR97" s="311"/>
      <c r="PUS97" s="311"/>
      <c r="PUT97" s="311"/>
      <c r="PUU97" s="311"/>
      <c r="PUV97" s="311"/>
      <c r="PUW97" s="311"/>
      <c r="PUX97" s="311"/>
      <c r="PUY97" s="311"/>
      <c r="PUZ97" s="311"/>
      <c r="PVA97" s="311"/>
      <c r="PVB97" s="311"/>
      <c r="PVC97" s="311"/>
      <c r="PVD97" s="311"/>
      <c r="PVE97" s="311"/>
      <c r="PVF97" s="311"/>
      <c r="PVG97" s="311"/>
      <c r="PVH97" s="311"/>
      <c r="PVI97" s="311"/>
      <c r="PVJ97" s="311"/>
      <c r="PVK97" s="311"/>
      <c r="PVL97" s="311"/>
      <c r="PVM97" s="311"/>
      <c r="PVN97" s="311"/>
      <c r="PVO97" s="311"/>
      <c r="PVP97" s="311"/>
      <c r="PVQ97" s="311"/>
      <c r="PVR97" s="311"/>
      <c r="PVS97" s="311"/>
      <c r="PVT97" s="311"/>
      <c r="PVU97" s="311"/>
      <c r="PVV97" s="311"/>
      <c r="PVW97" s="311"/>
      <c r="PVX97" s="311"/>
      <c r="PVY97" s="311"/>
      <c r="PVZ97" s="311"/>
      <c r="PWA97" s="311"/>
      <c r="PWB97" s="311"/>
      <c r="PWC97" s="311"/>
      <c r="PWD97" s="311"/>
      <c r="PWE97" s="311"/>
      <c r="PWF97" s="311"/>
      <c r="PWG97" s="311"/>
      <c r="PWH97" s="311"/>
      <c r="PWI97" s="311"/>
      <c r="PWJ97" s="311"/>
      <c r="PWK97" s="311"/>
      <c r="PWL97" s="311"/>
      <c r="PWM97" s="311"/>
      <c r="PWN97" s="311"/>
      <c r="PWO97" s="311"/>
      <c r="PWP97" s="311"/>
      <c r="PWQ97" s="311"/>
      <c r="PWR97" s="311"/>
      <c r="PWS97" s="311"/>
      <c r="PWT97" s="311"/>
      <c r="PWU97" s="311"/>
      <c r="PWV97" s="311"/>
      <c r="PWW97" s="311"/>
      <c r="PWX97" s="311"/>
      <c r="PWY97" s="311"/>
      <c r="PWZ97" s="311"/>
      <c r="PXA97" s="311"/>
      <c r="PXB97" s="311"/>
      <c r="PXC97" s="311"/>
      <c r="PXD97" s="311"/>
      <c r="PXE97" s="311"/>
      <c r="PXF97" s="311"/>
      <c r="PXG97" s="311"/>
      <c r="PXH97" s="311"/>
      <c r="PXI97" s="311"/>
      <c r="PXJ97" s="311"/>
      <c r="PXK97" s="311"/>
      <c r="PXL97" s="311"/>
      <c r="PXM97" s="311"/>
      <c r="PXN97" s="311"/>
      <c r="PXO97" s="311"/>
      <c r="PXP97" s="311"/>
      <c r="PXQ97" s="311"/>
      <c r="PXR97" s="311"/>
      <c r="PXS97" s="311"/>
      <c r="PXT97" s="311"/>
      <c r="PXU97" s="311"/>
      <c r="PXV97" s="311"/>
      <c r="PXW97" s="311"/>
      <c r="PXX97" s="311"/>
      <c r="PXY97" s="311"/>
      <c r="PXZ97" s="311"/>
      <c r="PYA97" s="311"/>
      <c r="PYB97" s="311"/>
      <c r="PYC97" s="311"/>
      <c r="PYD97" s="311"/>
      <c r="PYE97" s="311"/>
      <c r="PYF97" s="311"/>
      <c r="PYG97" s="311"/>
      <c r="PYH97" s="311"/>
      <c r="PYI97" s="311"/>
      <c r="PYJ97" s="311"/>
      <c r="PYK97" s="311"/>
      <c r="PYL97" s="311"/>
      <c r="PYM97" s="311"/>
      <c r="PYN97" s="311"/>
      <c r="PYO97" s="311"/>
      <c r="PYP97" s="311"/>
      <c r="PYQ97" s="311"/>
      <c r="PYR97" s="311"/>
      <c r="PYS97" s="311"/>
      <c r="PYT97" s="311"/>
      <c r="PYU97" s="311"/>
      <c r="PYV97" s="311"/>
      <c r="PYW97" s="311"/>
      <c r="PYX97" s="311"/>
      <c r="PYY97" s="311"/>
      <c r="PYZ97" s="311"/>
      <c r="PZA97" s="311"/>
      <c r="PZB97" s="311"/>
      <c r="PZC97" s="311"/>
      <c r="PZD97" s="311"/>
      <c r="PZE97" s="311"/>
      <c r="PZF97" s="311"/>
      <c r="PZG97" s="311"/>
      <c r="PZH97" s="311"/>
      <c r="PZI97" s="311"/>
      <c r="PZJ97" s="311"/>
      <c r="PZK97" s="311"/>
      <c r="PZL97" s="311"/>
      <c r="PZM97" s="311"/>
      <c r="PZN97" s="311"/>
      <c r="PZO97" s="311"/>
      <c r="PZP97" s="311"/>
      <c r="PZQ97" s="311"/>
      <c r="PZR97" s="311"/>
      <c r="PZS97" s="311"/>
      <c r="PZT97" s="311"/>
      <c r="PZU97" s="311"/>
      <c r="PZV97" s="311"/>
      <c r="PZW97" s="311"/>
      <c r="PZX97" s="311"/>
      <c r="PZY97" s="311"/>
      <c r="PZZ97" s="311"/>
      <c r="QAA97" s="311"/>
      <c r="QAB97" s="311"/>
      <c r="QAC97" s="311"/>
      <c r="QAD97" s="311"/>
      <c r="QAE97" s="311"/>
      <c r="QAF97" s="311"/>
      <c r="QAG97" s="311"/>
      <c r="QAH97" s="311"/>
      <c r="QAI97" s="311"/>
      <c r="QAJ97" s="311"/>
      <c r="QAK97" s="311"/>
      <c r="QAL97" s="311"/>
      <c r="QAM97" s="311"/>
      <c r="QAN97" s="311"/>
      <c r="QAO97" s="311"/>
      <c r="QAP97" s="311"/>
      <c r="QAQ97" s="311"/>
      <c r="QAR97" s="311"/>
      <c r="QAS97" s="311"/>
      <c r="QAT97" s="311"/>
      <c r="QAU97" s="311"/>
      <c r="QAV97" s="311"/>
      <c r="QAW97" s="311"/>
      <c r="QAX97" s="311"/>
      <c r="QAY97" s="311"/>
      <c r="QAZ97" s="311"/>
      <c r="QBA97" s="311"/>
      <c r="QBB97" s="311"/>
      <c r="QBC97" s="311"/>
      <c r="QBD97" s="311"/>
      <c r="QBE97" s="311"/>
      <c r="QBF97" s="311"/>
      <c r="QBG97" s="311"/>
      <c r="QBH97" s="311"/>
      <c r="QBI97" s="311"/>
      <c r="QBJ97" s="311"/>
      <c r="QBK97" s="311"/>
      <c r="QBL97" s="311"/>
      <c r="QBM97" s="311"/>
      <c r="QBN97" s="311"/>
      <c r="QBO97" s="311"/>
      <c r="QBP97" s="311"/>
      <c r="QBQ97" s="311"/>
      <c r="QBR97" s="311"/>
      <c r="QBS97" s="311"/>
      <c r="QBT97" s="311"/>
      <c r="QBU97" s="311"/>
      <c r="QBV97" s="311"/>
      <c r="QBW97" s="311"/>
      <c r="QBX97" s="311"/>
      <c r="QBY97" s="311"/>
      <c r="QBZ97" s="311"/>
      <c r="QCA97" s="311"/>
      <c r="QCB97" s="311"/>
      <c r="QCC97" s="311"/>
      <c r="QCD97" s="311"/>
      <c r="QCE97" s="311"/>
      <c r="QCF97" s="311"/>
      <c r="QCG97" s="311"/>
      <c r="QCH97" s="311"/>
      <c r="QCI97" s="311"/>
      <c r="QCJ97" s="311"/>
      <c r="QCK97" s="311"/>
      <c r="QCL97" s="311"/>
      <c r="QCM97" s="311"/>
      <c r="QCN97" s="311"/>
      <c r="QCO97" s="311"/>
      <c r="QCP97" s="311"/>
      <c r="QCQ97" s="311"/>
      <c r="QCR97" s="311"/>
      <c r="QCS97" s="311"/>
      <c r="QCT97" s="311"/>
      <c r="QCU97" s="311"/>
      <c r="QCV97" s="311"/>
      <c r="QCW97" s="311"/>
      <c r="QCX97" s="311"/>
      <c r="QCY97" s="311"/>
      <c r="QCZ97" s="311"/>
      <c r="QDA97" s="311"/>
      <c r="QDB97" s="311"/>
      <c r="QDC97" s="311"/>
      <c r="QDD97" s="311"/>
      <c r="QDE97" s="311"/>
      <c r="QDF97" s="311"/>
      <c r="QDG97" s="311"/>
      <c r="QDH97" s="311"/>
      <c r="QDI97" s="311"/>
      <c r="QDJ97" s="311"/>
      <c r="QDK97" s="311"/>
      <c r="QDL97" s="311"/>
      <c r="QDM97" s="311"/>
      <c r="QDN97" s="311"/>
      <c r="QDO97" s="311"/>
      <c r="QDP97" s="311"/>
      <c r="QDQ97" s="311"/>
      <c r="QDR97" s="311"/>
      <c r="QDS97" s="311"/>
      <c r="QDT97" s="311"/>
      <c r="QDU97" s="311"/>
      <c r="QDV97" s="311"/>
      <c r="QDW97" s="311"/>
      <c r="QDX97" s="311"/>
      <c r="QDY97" s="311"/>
      <c r="QDZ97" s="311"/>
      <c r="QEA97" s="311"/>
      <c r="QEB97" s="311"/>
      <c r="QEC97" s="311"/>
      <c r="QED97" s="311"/>
      <c r="QEE97" s="311"/>
      <c r="QEF97" s="311"/>
      <c r="QEG97" s="311"/>
      <c r="QEH97" s="311"/>
      <c r="QEI97" s="311"/>
      <c r="QEJ97" s="311"/>
      <c r="QEK97" s="311"/>
      <c r="QEL97" s="311"/>
      <c r="QEM97" s="311"/>
      <c r="QEN97" s="311"/>
      <c r="QEO97" s="311"/>
      <c r="QEP97" s="311"/>
      <c r="QEQ97" s="311"/>
      <c r="QER97" s="311"/>
      <c r="QES97" s="311"/>
      <c r="QET97" s="311"/>
      <c r="QEU97" s="311"/>
      <c r="QEV97" s="311"/>
      <c r="QEW97" s="311"/>
      <c r="QEX97" s="311"/>
      <c r="QEY97" s="311"/>
      <c r="QEZ97" s="311"/>
      <c r="QFA97" s="311"/>
      <c r="QFB97" s="311"/>
      <c r="QFC97" s="311"/>
      <c r="QFD97" s="311"/>
      <c r="QFE97" s="311"/>
      <c r="QFF97" s="311"/>
      <c r="QFG97" s="311"/>
      <c r="QFH97" s="311"/>
      <c r="QFI97" s="311"/>
      <c r="QFJ97" s="311"/>
      <c r="QFK97" s="311"/>
      <c r="QFL97" s="311"/>
      <c r="QFM97" s="311"/>
      <c r="QFN97" s="311"/>
      <c r="QFO97" s="311"/>
      <c r="QFP97" s="311"/>
      <c r="QFQ97" s="311"/>
      <c r="QFR97" s="311"/>
      <c r="QFS97" s="311"/>
      <c r="QFT97" s="311"/>
      <c r="QFU97" s="311"/>
      <c r="QFV97" s="311"/>
      <c r="QFW97" s="311"/>
      <c r="QFX97" s="311"/>
      <c r="QFY97" s="311"/>
      <c r="QFZ97" s="311"/>
      <c r="QGA97" s="311"/>
      <c r="QGB97" s="311"/>
      <c r="QGC97" s="311"/>
      <c r="QGD97" s="311"/>
      <c r="QGE97" s="311"/>
      <c r="QGF97" s="311"/>
      <c r="QGG97" s="311"/>
      <c r="QGH97" s="311"/>
      <c r="QGI97" s="311"/>
      <c r="QGJ97" s="311"/>
      <c r="QGK97" s="311"/>
      <c r="QGL97" s="311"/>
      <c r="QGM97" s="311"/>
      <c r="QGN97" s="311"/>
      <c r="QGO97" s="311"/>
      <c r="QGP97" s="311"/>
      <c r="QGQ97" s="311"/>
      <c r="QGR97" s="311"/>
      <c r="QGS97" s="311"/>
      <c r="QGT97" s="311"/>
      <c r="QGU97" s="311"/>
      <c r="QGV97" s="311"/>
      <c r="QGW97" s="311"/>
      <c r="QGX97" s="311"/>
      <c r="QGY97" s="311"/>
      <c r="QGZ97" s="311"/>
      <c r="QHA97" s="311"/>
      <c r="QHB97" s="311"/>
      <c r="QHC97" s="311"/>
      <c r="QHD97" s="311"/>
      <c r="QHE97" s="311"/>
      <c r="QHF97" s="311"/>
      <c r="QHG97" s="311"/>
      <c r="QHH97" s="311"/>
      <c r="QHI97" s="311"/>
      <c r="QHJ97" s="311"/>
      <c r="QHK97" s="311"/>
      <c r="QHL97" s="311"/>
      <c r="QHM97" s="311"/>
      <c r="QHN97" s="311"/>
      <c r="QHO97" s="311"/>
      <c r="QHP97" s="311"/>
      <c r="QHQ97" s="311"/>
      <c r="QHR97" s="311"/>
      <c r="QHS97" s="311"/>
      <c r="QHT97" s="311"/>
      <c r="QHU97" s="311"/>
      <c r="QHV97" s="311"/>
      <c r="QHW97" s="311"/>
      <c r="QHX97" s="311"/>
      <c r="QHY97" s="311"/>
      <c r="QHZ97" s="311"/>
      <c r="QIA97" s="311"/>
      <c r="QIB97" s="311"/>
      <c r="QIC97" s="311"/>
      <c r="QID97" s="311"/>
      <c r="QIE97" s="311"/>
      <c r="QIF97" s="311"/>
      <c r="QIG97" s="311"/>
      <c r="QIH97" s="311"/>
      <c r="QII97" s="311"/>
      <c r="QIJ97" s="311"/>
      <c r="QIK97" s="311"/>
      <c r="QIL97" s="311"/>
      <c r="QIM97" s="311"/>
      <c r="QIN97" s="311"/>
      <c r="QIO97" s="311"/>
      <c r="QIP97" s="311"/>
      <c r="QIQ97" s="311"/>
      <c r="QIR97" s="311"/>
      <c r="QIS97" s="311"/>
      <c r="QIT97" s="311"/>
      <c r="QIU97" s="311"/>
      <c r="QIV97" s="311"/>
      <c r="QIW97" s="311"/>
      <c r="QIX97" s="311"/>
      <c r="QIY97" s="311"/>
      <c r="QIZ97" s="311"/>
      <c r="QJA97" s="311"/>
      <c r="QJB97" s="311"/>
      <c r="QJC97" s="311"/>
      <c r="QJD97" s="311"/>
      <c r="QJE97" s="311"/>
      <c r="QJF97" s="311"/>
      <c r="QJG97" s="311"/>
      <c r="QJH97" s="311"/>
      <c r="QJI97" s="311"/>
      <c r="QJJ97" s="311"/>
      <c r="QJK97" s="311"/>
      <c r="QJL97" s="311"/>
      <c r="QJM97" s="311"/>
      <c r="QJN97" s="311"/>
      <c r="QJO97" s="311"/>
      <c r="QJP97" s="311"/>
      <c r="QJQ97" s="311"/>
      <c r="QJR97" s="311"/>
      <c r="QJS97" s="311"/>
      <c r="QJT97" s="311"/>
      <c r="QJU97" s="311"/>
      <c r="QJV97" s="311"/>
      <c r="QJW97" s="311"/>
      <c r="QJX97" s="311"/>
      <c r="QJY97" s="311"/>
      <c r="QJZ97" s="311"/>
      <c r="QKA97" s="311"/>
      <c r="QKB97" s="311"/>
      <c r="QKC97" s="311"/>
      <c r="QKD97" s="311"/>
      <c r="QKE97" s="311"/>
      <c r="QKF97" s="311"/>
      <c r="QKG97" s="311"/>
      <c r="QKH97" s="311"/>
      <c r="QKI97" s="311"/>
      <c r="QKJ97" s="311"/>
      <c r="QKK97" s="311"/>
      <c r="QKL97" s="311"/>
      <c r="QKM97" s="311"/>
      <c r="QKN97" s="311"/>
      <c r="QKO97" s="311"/>
      <c r="QKP97" s="311"/>
      <c r="QKQ97" s="311"/>
      <c r="QKR97" s="311"/>
      <c r="QKS97" s="311"/>
      <c r="QKT97" s="311"/>
      <c r="QKU97" s="311"/>
      <c r="QKV97" s="311"/>
      <c r="QKW97" s="311"/>
      <c r="QKX97" s="311"/>
      <c r="QKY97" s="311"/>
      <c r="QKZ97" s="311"/>
      <c r="QLA97" s="311"/>
      <c r="QLB97" s="311"/>
      <c r="QLC97" s="311"/>
      <c r="QLD97" s="311"/>
      <c r="QLE97" s="311"/>
      <c r="QLF97" s="311"/>
      <c r="QLG97" s="311"/>
      <c r="QLH97" s="311"/>
      <c r="QLI97" s="311"/>
      <c r="QLJ97" s="311"/>
      <c r="QLK97" s="311"/>
      <c r="QLL97" s="311"/>
      <c r="QLM97" s="311"/>
      <c r="QLN97" s="311"/>
      <c r="QLO97" s="311"/>
      <c r="QLP97" s="311"/>
      <c r="QLQ97" s="311"/>
      <c r="QLR97" s="311"/>
      <c r="QLS97" s="311"/>
      <c r="QLT97" s="311"/>
      <c r="QLU97" s="311"/>
      <c r="QLV97" s="311"/>
      <c r="QLW97" s="311"/>
      <c r="QLX97" s="311"/>
      <c r="QLY97" s="311"/>
      <c r="QLZ97" s="311"/>
      <c r="QMA97" s="311"/>
      <c r="QMB97" s="311"/>
      <c r="QMC97" s="311"/>
      <c r="QMD97" s="311"/>
      <c r="QME97" s="311"/>
      <c r="QMF97" s="311"/>
      <c r="QMG97" s="311"/>
      <c r="QMH97" s="311"/>
      <c r="QMI97" s="311"/>
      <c r="QMJ97" s="311"/>
      <c r="QMK97" s="311"/>
      <c r="QML97" s="311"/>
      <c r="QMM97" s="311"/>
      <c r="QMN97" s="311"/>
      <c r="QMO97" s="311"/>
      <c r="QMP97" s="311"/>
      <c r="QMQ97" s="311"/>
      <c r="QMR97" s="311"/>
      <c r="QMS97" s="311"/>
      <c r="QMT97" s="311"/>
      <c r="QMU97" s="311"/>
      <c r="QMV97" s="311"/>
      <c r="QMW97" s="311"/>
      <c r="QMX97" s="311"/>
      <c r="QMY97" s="311"/>
      <c r="QMZ97" s="311"/>
      <c r="QNA97" s="311"/>
      <c r="QNB97" s="311"/>
      <c r="QNC97" s="311"/>
      <c r="QND97" s="311"/>
      <c r="QNE97" s="311"/>
      <c r="QNF97" s="311"/>
      <c r="QNG97" s="311"/>
      <c r="QNH97" s="311"/>
      <c r="QNI97" s="311"/>
      <c r="QNJ97" s="311"/>
      <c r="QNK97" s="311"/>
      <c r="QNL97" s="311"/>
      <c r="QNM97" s="311"/>
      <c r="QNN97" s="311"/>
      <c r="QNO97" s="311"/>
      <c r="QNP97" s="311"/>
      <c r="QNQ97" s="311"/>
      <c r="QNR97" s="311"/>
      <c r="QNS97" s="311"/>
      <c r="QNT97" s="311"/>
      <c r="QNU97" s="311"/>
      <c r="QNV97" s="311"/>
      <c r="QNW97" s="311"/>
      <c r="QNX97" s="311"/>
      <c r="QNY97" s="311"/>
      <c r="QNZ97" s="311"/>
      <c r="QOA97" s="311"/>
      <c r="QOB97" s="311"/>
      <c r="QOC97" s="311"/>
      <c r="QOD97" s="311"/>
      <c r="QOE97" s="311"/>
      <c r="QOF97" s="311"/>
      <c r="QOG97" s="311"/>
      <c r="QOH97" s="311"/>
      <c r="QOI97" s="311"/>
      <c r="QOJ97" s="311"/>
      <c r="QOK97" s="311"/>
      <c r="QOL97" s="311"/>
      <c r="QOM97" s="311"/>
      <c r="QON97" s="311"/>
      <c r="QOO97" s="311"/>
      <c r="QOP97" s="311"/>
      <c r="QOQ97" s="311"/>
      <c r="QOR97" s="311"/>
      <c r="QOS97" s="311"/>
      <c r="QOT97" s="311"/>
      <c r="QOU97" s="311"/>
      <c r="QOV97" s="311"/>
      <c r="QOW97" s="311"/>
      <c r="QOX97" s="311"/>
      <c r="QOY97" s="311"/>
      <c r="QOZ97" s="311"/>
      <c r="QPA97" s="311"/>
      <c r="QPB97" s="311"/>
      <c r="QPC97" s="311"/>
      <c r="QPD97" s="311"/>
      <c r="QPE97" s="311"/>
      <c r="QPF97" s="311"/>
      <c r="QPG97" s="311"/>
      <c r="QPH97" s="311"/>
      <c r="QPI97" s="311"/>
      <c r="QPJ97" s="311"/>
      <c r="QPK97" s="311"/>
      <c r="QPL97" s="311"/>
      <c r="QPM97" s="311"/>
      <c r="QPN97" s="311"/>
      <c r="QPO97" s="311"/>
      <c r="QPP97" s="311"/>
      <c r="QPQ97" s="311"/>
      <c r="QPR97" s="311"/>
      <c r="QPS97" s="311"/>
      <c r="QPT97" s="311"/>
      <c r="QPU97" s="311"/>
      <c r="QPV97" s="311"/>
      <c r="QPW97" s="311"/>
      <c r="QPX97" s="311"/>
      <c r="QPY97" s="311"/>
      <c r="QPZ97" s="311"/>
      <c r="QQA97" s="311"/>
      <c r="QQB97" s="311"/>
      <c r="QQC97" s="311"/>
      <c r="QQD97" s="311"/>
      <c r="QQE97" s="311"/>
      <c r="QQF97" s="311"/>
      <c r="QQG97" s="311"/>
      <c r="QQH97" s="311"/>
      <c r="QQI97" s="311"/>
      <c r="QQJ97" s="311"/>
      <c r="QQK97" s="311"/>
      <c r="QQL97" s="311"/>
      <c r="QQM97" s="311"/>
      <c r="QQN97" s="311"/>
      <c r="QQO97" s="311"/>
      <c r="QQP97" s="311"/>
      <c r="QQQ97" s="311"/>
      <c r="QQR97" s="311"/>
      <c r="QQS97" s="311"/>
      <c r="QQT97" s="311"/>
      <c r="QQU97" s="311"/>
      <c r="QQV97" s="311"/>
      <c r="QQW97" s="311"/>
      <c r="QQX97" s="311"/>
      <c r="QQY97" s="311"/>
      <c r="QQZ97" s="311"/>
      <c r="QRA97" s="311"/>
      <c r="QRB97" s="311"/>
      <c r="QRC97" s="311"/>
      <c r="QRD97" s="311"/>
      <c r="QRE97" s="311"/>
      <c r="QRF97" s="311"/>
      <c r="QRG97" s="311"/>
      <c r="QRH97" s="311"/>
      <c r="QRI97" s="311"/>
      <c r="QRJ97" s="311"/>
      <c r="QRK97" s="311"/>
      <c r="QRL97" s="311"/>
      <c r="QRM97" s="311"/>
      <c r="QRN97" s="311"/>
      <c r="QRO97" s="311"/>
      <c r="QRP97" s="311"/>
      <c r="QRQ97" s="311"/>
      <c r="QRR97" s="311"/>
      <c r="QRS97" s="311"/>
      <c r="QRT97" s="311"/>
      <c r="QRU97" s="311"/>
      <c r="QRV97" s="311"/>
      <c r="QRW97" s="311"/>
      <c r="QRX97" s="311"/>
      <c r="QRY97" s="311"/>
      <c r="QRZ97" s="311"/>
      <c r="QSA97" s="311"/>
      <c r="QSB97" s="311"/>
      <c r="QSC97" s="311"/>
      <c r="QSD97" s="311"/>
      <c r="QSE97" s="311"/>
      <c r="QSF97" s="311"/>
      <c r="QSG97" s="311"/>
      <c r="QSH97" s="311"/>
      <c r="QSI97" s="311"/>
      <c r="QSJ97" s="311"/>
      <c r="QSK97" s="311"/>
      <c r="QSL97" s="311"/>
      <c r="QSM97" s="311"/>
      <c r="QSN97" s="311"/>
      <c r="QSO97" s="311"/>
      <c r="QSP97" s="311"/>
      <c r="QSQ97" s="311"/>
      <c r="QSR97" s="311"/>
      <c r="QSS97" s="311"/>
      <c r="QST97" s="311"/>
      <c r="QSU97" s="311"/>
      <c r="QSV97" s="311"/>
      <c r="QSW97" s="311"/>
      <c r="QSX97" s="311"/>
      <c r="QSY97" s="311"/>
      <c r="QSZ97" s="311"/>
      <c r="QTA97" s="311"/>
      <c r="QTB97" s="311"/>
      <c r="QTC97" s="311"/>
      <c r="QTD97" s="311"/>
      <c r="QTE97" s="311"/>
      <c r="QTF97" s="311"/>
      <c r="QTG97" s="311"/>
      <c r="QTH97" s="311"/>
      <c r="QTI97" s="311"/>
      <c r="QTJ97" s="311"/>
      <c r="QTK97" s="311"/>
      <c r="QTL97" s="311"/>
      <c r="QTM97" s="311"/>
      <c r="QTN97" s="311"/>
      <c r="QTO97" s="311"/>
      <c r="QTP97" s="311"/>
      <c r="QTQ97" s="311"/>
      <c r="QTR97" s="311"/>
      <c r="QTS97" s="311"/>
      <c r="QTT97" s="311"/>
      <c r="QTU97" s="311"/>
      <c r="QTV97" s="311"/>
      <c r="QTW97" s="311"/>
      <c r="QTX97" s="311"/>
      <c r="QTY97" s="311"/>
      <c r="QTZ97" s="311"/>
      <c r="QUA97" s="311"/>
      <c r="QUB97" s="311"/>
      <c r="QUC97" s="311"/>
      <c r="QUD97" s="311"/>
      <c r="QUE97" s="311"/>
      <c r="QUF97" s="311"/>
      <c r="QUG97" s="311"/>
      <c r="QUH97" s="311"/>
      <c r="QUI97" s="311"/>
      <c r="QUJ97" s="311"/>
      <c r="QUK97" s="311"/>
      <c r="QUL97" s="311"/>
      <c r="QUM97" s="311"/>
      <c r="QUN97" s="311"/>
      <c r="QUO97" s="311"/>
      <c r="QUP97" s="311"/>
      <c r="QUQ97" s="311"/>
      <c r="QUR97" s="311"/>
      <c r="QUS97" s="311"/>
      <c r="QUT97" s="311"/>
      <c r="QUU97" s="311"/>
      <c r="QUV97" s="311"/>
      <c r="QUW97" s="311"/>
      <c r="QUX97" s="311"/>
      <c r="QUY97" s="311"/>
      <c r="QUZ97" s="311"/>
      <c r="QVA97" s="311"/>
      <c r="QVB97" s="311"/>
      <c r="QVC97" s="311"/>
      <c r="QVD97" s="311"/>
      <c r="QVE97" s="311"/>
      <c r="QVF97" s="311"/>
      <c r="QVG97" s="311"/>
      <c r="QVH97" s="311"/>
      <c r="QVI97" s="311"/>
      <c r="QVJ97" s="311"/>
      <c r="QVK97" s="311"/>
      <c r="QVL97" s="311"/>
      <c r="QVM97" s="311"/>
      <c r="QVN97" s="311"/>
      <c r="QVO97" s="311"/>
      <c r="QVP97" s="311"/>
      <c r="QVQ97" s="311"/>
      <c r="QVR97" s="311"/>
      <c r="QVS97" s="311"/>
      <c r="QVT97" s="311"/>
      <c r="QVU97" s="311"/>
      <c r="QVV97" s="311"/>
      <c r="QVW97" s="311"/>
      <c r="QVX97" s="311"/>
      <c r="QVY97" s="311"/>
      <c r="QVZ97" s="311"/>
      <c r="QWA97" s="311"/>
      <c r="QWB97" s="311"/>
      <c r="QWC97" s="311"/>
      <c r="QWD97" s="311"/>
      <c r="QWE97" s="311"/>
      <c r="QWF97" s="311"/>
      <c r="QWG97" s="311"/>
      <c r="QWH97" s="311"/>
      <c r="QWI97" s="311"/>
      <c r="QWJ97" s="311"/>
      <c r="QWK97" s="311"/>
      <c r="QWL97" s="311"/>
      <c r="QWM97" s="311"/>
      <c r="QWN97" s="311"/>
      <c r="QWO97" s="311"/>
      <c r="QWP97" s="311"/>
      <c r="QWQ97" s="311"/>
      <c r="QWR97" s="311"/>
      <c r="QWS97" s="311"/>
      <c r="QWT97" s="311"/>
      <c r="QWU97" s="311"/>
      <c r="QWV97" s="311"/>
      <c r="QWW97" s="311"/>
      <c r="QWX97" s="311"/>
      <c r="QWY97" s="311"/>
      <c r="QWZ97" s="311"/>
      <c r="QXA97" s="311"/>
      <c r="QXB97" s="311"/>
      <c r="QXC97" s="311"/>
      <c r="QXD97" s="311"/>
      <c r="QXE97" s="311"/>
      <c r="QXF97" s="311"/>
      <c r="QXG97" s="311"/>
      <c r="QXH97" s="311"/>
      <c r="QXI97" s="311"/>
      <c r="QXJ97" s="311"/>
      <c r="QXK97" s="311"/>
      <c r="QXL97" s="311"/>
      <c r="QXM97" s="311"/>
      <c r="QXN97" s="311"/>
      <c r="QXO97" s="311"/>
      <c r="QXP97" s="311"/>
      <c r="QXQ97" s="311"/>
      <c r="QXR97" s="311"/>
      <c r="QXS97" s="311"/>
      <c r="QXT97" s="311"/>
      <c r="QXU97" s="311"/>
      <c r="QXV97" s="311"/>
      <c r="QXW97" s="311"/>
      <c r="QXX97" s="311"/>
      <c r="QXY97" s="311"/>
      <c r="QXZ97" s="311"/>
      <c r="QYA97" s="311"/>
      <c r="QYB97" s="311"/>
      <c r="QYC97" s="311"/>
      <c r="QYD97" s="311"/>
      <c r="QYE97" s="311"/>
      <c r="QYF97" s="311"/>
      <c r="QYG97" s="311"/>
      <c r="QYH97" s="311"/>
      <c r="QYI97" s="311"/>
      <c r="QYJ97" s="311"/>
      <c r="QYK97" s="311"/>
      <c r="QYL97" s="311"/>
      <c r="QYM97" s="311"/>
      <c r="QYN97" s="311"/>
      <c r="QYO97" s="311"/>
      <c r="QYP97" s="311"/>
      <c r="QYQ97" s="311"/>
      <c r="QYR97" s="311"/>
      <c r="QYS97" s="311"/>
      <c r="QYT97" s="311"/>
      <c r="QYU97" s="311"/>
      <c r="QYV97" s="311"/>
      <c r="QYW97" s="311"/>
      <c r="QYX97" s="311"/>
      <c r="QYY97" s="311"/>
      <c r="QYZ97" s="311"/>
      <c r="QZA97" s="311"/>
      <c r="QZB97" s="311"/>
      <c r="QZC97" s="311"/>
      <c r="QZD97" s="311"/>
      <c r="QZE97" s="311"/>
      <c r="QZF97" s="311"/>
      <c r="QZG97" s="311"/>
      <c r="QZH97" s="311"/>
      <c r="QZI97" s="311"/>
      <c r="QZJ97" s="311"/>
      <c r="QZK97" s="311"/>
      <c r="QZL97" s="311"/>
      <c r="QZM97" s="311"/>
      <c r="QZN97" s="311"/>
      <c r="QZO97" s="311"/>
      <c r="QZP97" s="311"/>
      <c r="QZQ97" s="311"/>
      <c r="QZR97" s="311"/>
      <c r="QZS97" s="311"/>
      <c r="QZT97" s="311"/>
      <c r="QZU97" s="311"/>
      <c r="QZV97" s="311"/>
      <c r="QZW97" s="311"/>
      <c r="QZX97" s="311"/>
      <c r="QZY97" s="311"/>
      <c r="QZZ97" s="311"/>
      <c r="RAA97" s="311"/>
      <c r="RAB97" s="311"/>
      <c r="RAC97" s="311"/>
      <c r="RAD97" s="311"/>
      <c r="RAE97" s="311"/>
      <c r="RAF97" s="311"/>
      <c r="RAG97" s="311"/>
      <c r="RAH97" s="311"/>
      <c r="RAI97" s="311"/>
      <c r="RAJ97" s="311"/>
      <c r="RAK97" s="311"/>
      <c r="RAL97" s="311"/>
      <c r="RAM97" s="311"/>
      <c r="RAN97" s="311"/>
      <c r="RAO97" s="311"/>
      <c r="RAP97" s="311"/>
      <c r="RAQ97" s="311"/>
      <c r="RAR97" s="311"/>
      <c r="RAS97" s="311"/>
      <c r="RAT97" s="311"/>
      <c r="RAU97" s="311"/>
      <c r="RAV97" s="311"/>
      <c r="RAW97" s="311"/>
      <c r="RAX97" s="311"/>
      <c r="RAY97" s="311"/>
      <c r="RAZ97" s="311"/>
      <c r="RBA97" s="311"/>
      <c r="RBB97" s="311"/>
      <c r="RBC97" s="311"/>
      <c r="RBD97" s="311"/>
      <c r="RBE97" s="311"/>
      <c r="RBF97" s="311"/>
      <c r="RBG97" s="311"/>
      <c r="RBH97" s="311"/>
      <c r="RBI97" s="311"/>
      <c r="RBJ97" s="311"/>
      <c r="RBK97" s="311"/>
      <c r="RBL97" s="311"/>
      <c r="RBM97" s="311"/>
      <c r="RBN97" s="311"/>
      <c r="RBO97" s="311"/>
      <c r="RBP97" s="311"/>
      <c r="RBQ97" s="311"/>
      <c r="RBR97" s="311"/>
      <c r="RBS97" s="311"/>
      <c r="RBT97" s="311"/>
      <c r="RBU97" s="311"/>
      <c r="RBV97" s="311"/>
      <c r="RBW97" s="311"/>
      <c r="RBX97" s="311"/>
      <c r="RBY97" s="311"/>
      <c r="RBZ97" s="311"/>
      <c r="RCA97" s="311"/>
      <c r="RCB97" s="311"/>
      <c r="RCC97" s="311"/>
      <c r="RCD97" s="311"/>
      <c r="RCE97" s="311"/>
      <c r="RCF97" s="311"/>
      <c r="RCG97" s="311"/>
      <c r="RCH97" s="311"/>
      <c r="RCI97" s="311"/>
      <c r="RCJ97" s="311"/>
      <c r="RCK97" s="311"/>
      <c r="RCL97" s="311"/>
      <c r="RCM97" s="311"/>
      <c r="RCN97" s="311"/>
      <c r="RCO97" s="311"/>
      <c r="RCP97" s="311"/>
      <c r="RCQ97" s="311"/>
      <c r="RCR97" s="311"/>
      <c r="RCS97" s="311"/>
      <c r="RCT97" s="311"/>
      <c r="RCU97" s="311"/>
      <c r="RCV97" s="311"/>
      <c r="RCW97" s="311"/>
      <c r="RCX97" s="311"/>
      <c r="RCY97" s="311"/>
      <c r="RCZ97" s="311"/>
      <c r="RDA97" s="311"/>
      <c r="RDB97" s="311"/>
      <c r="RDC97" s="311"/>
      <c r="RDD97" s="311"/>
      <c r="RDE97" s="311"/>
      <c r="RDF97" s="311"/>
      <c r="RDG97" s="311"/>
      <c r="RDH97" s="311"/>
      <c r="RDI97" s="311"/>
      <c r="RDJ97" s="311"/>
      <c r="RDK97" s="311"/>
      <c r="RDL97" s="311"/>
      <c r="RDM97" s="311"/>
      <c r="RDN97" s="311"/>
      <c r="RDO97" s="311"/>
      <c r="RDP97" s="311"/>
      <c r="RDQ97" s="311"/>
      <c r="RDR97" s="311"/>
      <c r="RDS97" s="311"/>
      <c r="RDT97" s="311"/>
      <c r="RDU97" s="311"/>
      <c r="RDV97" s="311"/>
      <c r="RDW97" s="311"/>
      <c r="RDX97" s="311"/>
      <c r="RDY97" s="311"/>
      <c r="RDZ97" s="311"/>
      <c r="REA97" s="311"/>
      <c r="REB97" s="311"/>
      <c r="REC97" s="311"/>
      <c r="RED97" s="311"/>
      <c r="REE97" s="311"/>
      <c r="REF97" s="311"/>
      <c r="REG97" s="311"/>
      <c r="REH97" s="311"/>
      <c r="REI97" s="311"/>
      <c r="REJ97" s="311"/>
      <c r="REK97" s="311"/>
      <c r="REL97" s="311"/>
      <c r="REM97" s="311"/>
      <c r="REN97" s="311"/>
      <c r="REO97" s="311"/>
      <c r="REP97" s="311"/>
      <c r="REQ97" s="311"/>
      <c r="RER97" s="311"/>
      <c r="RES97" s="311"/>
      <c r="RET97" s="311"/>
      <c r="REU97" s="311"/>
      <c r="REV97" s="311"/>
      <c r="REW97" s="311"/>
      <c r="REX97" s="311"/>
      <c r="REY97" s="311"/>
      <c r="REZ97" s="311"/>
      <c r="RFA97" s="311"/>
      <c r="RFB97" s="311"/>
      <c r="RFC97" s="311"/>
      <c r="RFD97" s="311"/>
      <c r="RFE97" s="311"/>
      <c r="RFF97" s="311"/>
      <c r="RFG97" s="311"/>
      <c r="RFH97" s="311"/>
      <c r="RFI97" s="311"/>
      <c r="RFJ97" s="311"/>
      <c r="RFK97" s="311"/>
      <c r="RFL97" s="311"/>
      <c r="RFM97" s="311"/>
      <c r="RFN97" s="311"/>
      <c r="RFO97" s="311"/>
      <c r="RFP97" s="311"/>
      <c r="RFQ97" s="311"/>
      <c r="RFR97" s="311"/>
      <c r="RFS97" s="311"/>
      <c r="RFT97" s="311"/>
      <c r="RFU97" s="311"/>
      <c r="RFV97" s="311"/>
      <c r="RFW97" s="311"/>
      <c r="RFX97" s="311"/>
      <c r="RFY97" s="311"/>
      <c r="RFZ97" s="311"/>
      <c r="RGA97" s="311"/>
      <c r="RGB97" s="311"/>
      <c r="RGC97" s="311"/>
      <c r="RGD97" s="311"/>
      <c r="RGE97" s="311"/>
      <c r="RGF97" s="311"/>
      <c r="RGG97" s="311"/>
      <c r="RGH97" s="311"/>
      <c r="RGI97" s="311"/>
      <c r="RGJ97" s="311"/>
      <c r="RGK97" s="311"/>
      <c r="RGL97" s="311"/>
      <c r="RGM97" s="311"/>
      <c r="RGN97" s="311"/>
      <c r="RGO97" s="311"/>
      <c r="RGP97" s="311"/>
      <c r="RGQ97" s="311"/>
      <c r="RGR97" s="311"/>
      <c r="RGS97" s="311"/>
      <c r="RGT97" s="311"/>
      <c r="RGU97" s="311"/>
      <c r="RGV97" s="311"/>
      <c r="RGW97" s="311"/>
      <c r="RGX97" s="311"/>
      <c r="RGY97" s="311"/>
      <c r="RGZ97" s="311"/>
      <c r="RHA97" s="311"/>
      <c r="RHB97" s="311"/>
      <c r="RHC97" s="311"/>
      <c r="RHD97" s="311"/>
      <c r="RHE97" s="311"/>
      <c r="RHF97" s="311"/>
      <c r="RHG97" s="311"/>
      <c r="RHH97" s="311"/>
      <c r="RHI97" s="311"/>
      <c r="RHJ97" s="311"/>
      <c r="RHK97" s="311"/>
      <c r="RHL97" s="311"/>
      <c r="RHM97" s="311"/>
      <c r="RHN97" s="311"/>
      <c r="RHO97" s="311"/>
      <c r="RHP97" s="311"/>
      <c r="RHQ97" s="311"/>
      <c r="RHR97" s="311"/>
      <c r="RHS97" s="311"/>
      <c r="RHT97" s="311"/>
      <c r="RHU97" s="311"/>
      <c r="RHV97" s="311"/>
      <c r="RHW97" s="311"/>
      <c r="RHX97" s="311"/>
      <c r="RHY97" s="311"/>
      <c r="RHZ97" s="311"/>
      <c r="RIA97" s="311"/>
      <c r="RIB97" s="311"/>
      <c r="RIC97" s="311"/>
      <c r="RID97" s="311"/>
      <c r="RIE97" s="311"/>
      <c r="RIF97" s="311"/>
      <c r="RIG97" s="311"/>
      <c r="RIH97" s="311"/>
      <c r="RII97" s="311"/>
      <c r="RIJ97" s="311"/>
      <c r="RIK97" s="311"/>
      <c r="RIL97" s="311"/>
      <c r="RIM97" s="311"/>
      <c r="RIN97" s="311"/>
      <c r="RIO97" s="311"/>
      <c r="RIP97" s="311"/>
      <c r="RIQ97" s="311"/>
      <c r="RIR97" s="311"/>
      <c r="RIS97" s="311"/>
      <c r="RIT97" s="311"/>
      <c r="RIU97" s="311"/>
      <c r="RIV97" s="311"/>
      <c r="RIW97" s="311"/>
      <c r="RIX97" s="311"/>
      <c r="RIY97" s="311"/>
      <c r="RIZ97" s="311"/>
      <c r="RJA97" s="311"/>
      <c r="RJB97" s="311"/>
      <c r="RJC97" s="311"/>
      <c r="RJD97" s="311"/>
      <c r="RJE97" s="311"/>
      <c r="RJF97" s="311"/>
      <c r="RJG97" s="311"/>
      <c r="RJH97" s="311"/>
      <c r="RJI97" s="311"/>
      <c r="RJJ97" s="311"/>
      <c r="RJK97" s="311"/>
      <c r="RJL97" s="311"/>
      <c r="RJM97" s="311"/>
      <c r="RJN97" s="311"/>
      <c r="RJO97" s="311"/>
      <c r="RJP97" s="311"/>
      <c r="RJQ97" s="311"/>
      <c r="RJR97" s="311"/>
      <c r="RJS97" s="311"/>
      <c r="RJT97" s="311"/>
      <c r="RJU97" s="311"/>
      <c r="RJV97" s="311"/>
      <c r="RJW97" s="311"/>
      <c r="RJX97" s="311"/>
      <c r="RJY97" s="311"/>
      <c r="RJZ97" s="311"/>
      <c r="RKA97" s="311"/>
      <c r="RKB97" s="311"/>
      <c r="RKC97" s="311"/>
      <c r="RKD97" s="311"/>
      <c r="RKE97" s="311"/>
      <c r="RKF97" s="311"/>
      <c r="RKG97" s="311"/>
      <c r="RKH97" s="311"/>
      <c r="RKI97" s="311"/>
      <c r="RKJ97" s="311"/>
      <c r="RKK97" s="311"/>
      <c r="RKL97" s="311"/>
      <c r="RKM97" s="311"/>
      <c r="RKN97" s="311"/>
      <c r="RKO97" s="311"/>
      <c r="RKP97" s="311"/>
      <c r="RKQ97" s="311"/>
      <c r="RKR97" s="311"/>
      <c r="RKS97" s="311"/>
      <c r="RKT97" s="311"/>
      <c r="RKU97" s="311"/>
      <c r="RKV97" s="311"/>
      <c r="RKW97" s="311"/>
      <c r="RKX97" s="311"/>
      <c r="RKY97" s="311"/>
      <c r="RKZ97" s="311"/>
      <c r="RLA97" s="311"/>
      <c r="RLB97" s="311"/>
      <c r="RLC97" s="311"/>
      <c r="RLD97" s="311"/>
      <c r="RLE97" s="311"/>
      <c r="RLF97" s="311"/>
      <c r="RLG97" s="311"/>
      <c r="RLH97" s="311"/>
      <c r="RLI97" s="311"/>
      <c r="RLJ97" s="311"/>
      <c r="RLK97" s="311"/>
      <c r="RLL97" s="311"/>
      <c r="RLM97" s="311"/>
      <c r="RLN97" s="311"/>
      <c r="RLO97" s="311"/>
      <c r="RLP97" s="311"/>
      <c r="RLQ97" s="311"/>
      <c r="RLR97" s="311"/>
      <c r="RLS97" s="311"/>
      <c r="RLT97" s="311"/>
      <c r="RLU97" s="311"/>
      <c r="RLV97" s="311"/>
      <c r="RLW97" s="311"/>
      <c r="RLX97" s="311"/>
      <c r="RLY97" s="311"/>
      <c r="RLZ97" s="311"/>
      <c r="RMA97" s="311"/>
      <c r="RMB97" s="311"/>
      <c r="RMC97" s="311"/>
      <c r="RMD97" s="311"/>
      <c r="RME97" s="311"/>
      <c r="RMF97" s="311"/>
      <c r="RMG97" s="311"/>
      <c r="RMH97" s="311"/>
      <c r="RMI97" s="311"/>
      <c r="RMJ97" s="311"/>
      <c r="RMK97" s="311"/>
      <c r="RML97" s="311"/>
      <c r="RMM97" s="311"/>
      <c r="RMN97" s="311"/>
      <c r="RMO97" s="311"/>
      <c r="RMP97" s="311"/>
      <c r="RMQ97" s="311"/>
      <c r="RMR97" s="311"/>
      <c r="RMS97" s="311"/>
      <c r="RMT97" s="311"/>
      <c r="RMU97" s="311"/>
      <c r="RMV97" s="311"/>
      <c r="RMW97" s="311"/>
      <c r="RMX97" s="311"/>
      <c r="RMY97" s="311"/>
      <c r="RMZ97" s="311"/>
      <c r="RNA97" s="311"/>
      <c r="RNB97" s="311"/>
      <c r="RNC97" s="311"/>
      <c r="RND97" s="311"/>
      <c r="RNE97" s="311"/>
      <c r="RNF97" s="311"/>
      <c r="RNG97" s="311"/>
      <c r="RNH97" s="311"/>
      <c r="RNI97" s="311"/>
      <c r="RNJ97" s="311"/>
      <c r="RNK97" s="311"/>
      <c r="RNL97" s="311"/>
      <c r="RNM97" s="311"/>
      <c r="RNN97" s="311"/>
      <c r="RNO97" s="311"/>
      <c r="RNP97" s="311"/>
      <c r="RNQ97" s="311"/>
      <c r="RNR97" s="311"/>
      <c r="RNS97" s="311"/>
      <c r="RNT97" s="311"/>
      <c r="RNU97" s="311"/>
      <c r="RNV97" s="311"/>
      <c r="RNW97" s="311"/>
      <c r="RNX97" s="311"/>
      <c r="RNY97" s="311"/>
      <c r="RNZ97" s="311"/>
      <c r="ROA97" s="311"/>
      <c r="ROB97" s="311"/>
      <c r="ROC97" s="311"/>
      <c r="ROD97" s="311"/>
      <c r="ROE97" s="311"/>
      <c r="ROF97" s="311"/>
      <c r="ROG97" s="311"/>
      <c r="ROH97" s="311"/>
      <c r="ROI97" s="311"/>
      <c r="ROJ97" s="311"/>
      <c r="ROK97" s="311"/>
      <c r="ROL97" s="311"/>
      <c r="ROM97" s="311"/>
      <c r="RON97" s="311"/>
      <c r="ROO97" s="311"/>
      <c r="ROP97" s="311"/>
      <c r="ROQ97" s="311"/>
      <c r="ROR97" s="311"/>
      <c r="ROS97" s="311"/>
      <c r="ROT97" s="311"/>
      <c r="ROU97" s="311"/>
      <c r="ROV97" s="311"/>
      <c r="ROW97" s="311"/>
      <c r="ROX97" s="311"/>
      <c r="ROY97" s="311"/>
      <c r="ROZ97" s="311"/>
      <c r="RPA97" s="311"/>
      <c r="RPB97" s="311"/>
      <c r="RPC97" s="311"/>
      <c r="RPD97" s="311"/>
      <c r="RPE97" s="311"/>
      <c r="RPF97" s="311"/>
      <c r="RPG97" s="311"/>
      <c r="RPH97" s="311"/>
      <c r="RPI97" s="311"/>
      <c r="RPJ97" s="311"/>
      <c r="RPK97" s="311"/>
      <c r="RPL97" s="311"/>
      <c r="RPM97" s="311"/>
      <c r="RPN97" s="311"/>
      <c r="RPO97" s="311"/>
      <c r="RPP97" s="311"/>
      <c r="RPQ97" s="311"/>
      <c r="RPR97" s="311"/>
      <c r="RPS97" s="311"/>
      <c r="RPT97" s="311"/>
      <c r="RPU97" s="311"/>
      <c r="RPV97" s="311"/>
      <c r="RPW97" s="311"/>
      <c r="RPX97" s="311"/>
      <c r="RPY97" s="311"/>
      <c r="RPZ97" s="311"/>
      <c r="RQA97" s="311"/>
      <c r="RQB97" s="311"/>
      <c r="RQC97" s="311"/>
      <c r="RQD97" s="311"/>
      <c r="RQE97" s="311"/>
      <c r="RQF97" s="311"/>
      <c r="RQG97" s="311"/>
      <c r="RQH97" s="311"/>
      <c r="RQI97" s="311"/>
      <c r="RQJ97" s="311"/>
      <c r="RQK97" s="311"/>
      <c r="RQL97" s="311"/>
      <c r="RQM97" s="311"/>
      <c r="RQN97" s="311"/>
      <c r="RQO97" s="311"/>
      <c r="RQP97" s="311"/>
      <c r="RQQ97" s="311"/>
      <c r="RQR97" s="311"/>
      <c r="RQS97" s="311"/>
      <c r="RQT97" s="311"/>
      <c r="RQU97" s="311"/>
      <c r="RQV97" s="311"/>
      <c r="RQW97" s="311"/>
      <c r="RQX97" s="311"/>
      <c r="RQY97" s="311"/>
      <c r="RQZ97" s="311"/>
      <c r="RRA97" s="311"/>
      <c r="RRB97" s="311"/>
      <c r="RRC97" s="311"/>
      <c r="RRD97" s="311"/>
      <c r="RRE97" s="311"/>
      <c r="RRF97" s="311"/>
      <c r="RRG97" s="311"/>
      <c r="RRH97" s="311"/>
      <c r="RRI97" s="311"/>
      <c r="RRJ97" s="311"/>
      <c r="RRK97" s="311"/>
      <c r="RRL97" s="311"/>
      <c r="RRM97" s="311"/>
      <c r="RRN97" s="311"/>
      <c r="RRO97" s="311"/>
      <c r="RRP97" s="311"/>
      <c r="RRQ97" s="311"/>
      <c r="RRR97" s="311"/>
      <c r="RRS97" s="311"/>
      <c r="RRT97" s="311"/>
      <c r="RRU97" s="311"/>
      <c r="RRV97" s="311"/>
      <c r="RRW97" s="311"/>
      <c r="RRX97" s="311"/>
      <c r="RRY97" s="311"/>
      <c r="RRZ97" s="311"/>
      <c r="RSA97" s="311"/>
      <c r="RSB97" s="311"/>
      <c r="RSC97" s="311"/>
      <c r="RSD97" s="311"/>
      <c r="RSE97" s="311"/>
      <c r="RSF97" s="311"/>
      <c r="RSG97" s="311"/>
      <c r="RSH97" s="311"/>
      <c r="RSI97" s="311"/>
      <c r="RSJ97" s="311"/>
      <c r="RSK97" s="311"/>
      <c r="RSL97" s="311"/>
      <c r="RSM97" s="311"/>
      <c r="RSN97" s="311"/>
      <c r="RSO97" s="311"/>
      <c r="RSP97" s="311"/>
      <c r="RSQ97" s="311"/>
      <c r="RSR97" s="311"/>
      <c r="RSS97" s="311"/>
      <c r="RST97" s="311"/>
      <c r="RSU97" s="311"/>
      <c r="RSV97" s="311"/>
      <c r="RSW97" s="311"/>
      <c r="RSX97" s="311"/>
      <c r="RSY97" s="311"/>
      <c r="RSZ97" s="311"/>
      <c r="RTA97" s="311"/>
      <c r="RTB97" s="311"/>
      <c r="RTC97" s="311"/>
      <c r="RTD97" s="311"/>
      <c r="RTE97" s="311"/>
      <c r="RTF97" s="311"/>
      <c r="RTG97" s="311"/>
      <c r="RTH97" s="311"/>
      <c r="RTI97" s="311"/>
      <c r="RTJ97" s="311"/>
      <c r="RTK97" s="311"/>
      <c r="RTL97" s="311"/>
      <c r="RTM97" s="311"/>
      <c r="RTN97" s="311"/>
      <c r="RTO97" s="311"/>
      <c r="RTP97" s="311"/>
      <c r="RTQ97" s="311"/>
      <c r="RTR97" s="311"/>
      <c r="RTS97" s="311"/>
      <c r="RTT97" s="311"/>
      <c r="RTU97" s="311"/>
      <c r="RTV97" s="311"/>
      <c r="RTW97" s="311"/>
      <c r="RTX97" s="311"/>
      <c r="RTY97" s="311"/>
      <c r="RTZ97" s="311"/>
      <c r="RUA97" s="311"/>
      <c r="RUB97" s="311"/>
      <c r="RUC97" s="311"/>
      <c r="RUD97" s="311"/>
      <c r="RUE97" s="311"/>
      <c r="RUF97" s="311"/>
      <c r="RUG97" s="311"/>
      <c r="RUH97" s="311"/>
      <c r="RUI97" s="311"/>
      <c r="RUJ97" s="311"/>
      <c r="RUK97" s="311"/>
      <c r="RUL97" s="311"/>
      <c r="RUM97" s="311"/>
      <c r="RUN97" s="311"/>
      <c r="RUO97" s="311"/>
      <c r="RUP97" s="311"/>
      <c r="RUQ97" s="311"/>
      <c r="RUR97" s="311"/>
      <c r="RUS97" s="311"/>
      <c r="RUT97" s="311"/>
      <c r="RUU97" s="311"/>
      <c r="RUV97" s="311"/>
      <c r="RUW97" s="311"/>
      <c r="RUX97" s="311"/>
      <c r="RUY97" s="311"/>
      <c r="RUZ97" s="311"/>
      <c r="RVA97" s="311"/>
      <c r="RVB97" s="311"/>
      <c r="RVC97" s="311"/>
      <c r="RVD97" s="311"/>
      <c r="RVE97" s="311"/>
      <c r="RVF97" s="311"/>
      <c r="RVG97" s="311"/>
      <c r="RVH97" s="311"/>
      <c r="RVI97" s="311"/>
      <c r="RVJ97" s="311"/>
      <c r="RVK97" s="311"/>
      <c r="RVL97" s="311"/>
      <c r="RVM97" s="311"/>
      <c r="RVN97" s="311"/>
      <c r="RVO97" s="311"/>
      <c r="RVP97" s="311"/>
      <c r="RVQ97" s="311"/>
      <c r="RVR97" s="311"/>
      <c r="RVS97" s="311"/>
      <c r="RVT97" s="311"/>
      <c r="RVU97" s="311"/>
      <c r="RVV97" s="311"/>
      <c r="RVW97" s="311"/>
      <c r="RVX97" s="311"/>
      <c r="RVY97" s="311"/>
      <c r="RVZ97" s="311"/>
      <c r="RWA97" s="311"/>
      <c r="RWB97" s="311"/>
      <c r="RWC97" s="311"/>
      <c r="RWD97" s="311"/>
      <c r="RWE97" s="311"/>
      <c r="RWF97" s="311"/>
      <c r="RWG97" s="311"/>
      <c r="RWH97" s="311"/>
      <c r="RWI97" s="311"/>
      <c r="RWJ97" s="311"/>
      <c r="RWK97" s="311"/>
      <c r="RWL97" s="311"/>
      <c r="RWM97" s="311"/>
      <c r="RWN97" s="311"/>
      <c r="RWO97" s="311"/>
      <c r="RWP97" s="311"/>
      <c r="RWQ97" s="311"/>
      <c r="RWR97" s="311"/>
      <c r="RWS97" s="311"/>
      <c r="RWT97" s="311"/>
      <c r="RWU97" s="311"/>
      <c r="RWV97" s="311"/>
      <c r="RWW97" s="311"/>
      <c r="RWX97" s="311"/>
      <c r="RWY97" s="311"/>
      <c r="RWZ97" s="311"/>
      <c r="RXA97" s="311"/>
      <c r="RXB97" s="311"/>
      <c r="RXC97" s="311"/>
      <c r="RXD97" s="311"/>
      <c r="RXE97" s="311"/>
      <c r="RXF97" s="311"/>
      <c r="RXG97" s="311"/>
      <c r="RXH97" s="311"/>
      <c r="RXI97" s="311"/>
      <c r="RXJ97" s="311"/>
      <c r="RXK97" s="311"/>
      <c r="RXL97" s="311"/>
      <c r="RXM97" s="311"/>
      <c r="RXN97" s="311"/>
      <c r="RXO97" s="311"/>
      <c r="RXP97" s="311"/>
      <c r="RXQ97" s="311"/>
      <c r="RXR97" s="311"/>
      <c r="RXS97" s="311"/>
      <c r="RXT97" s="311"/>
      <c r="RXU97" s="311"/>
      <c r="RXV97" s="311"/>
      <c r="RXW97" s="311"/>
      <c r="RXX97" s="311"/>
      <c r="RXY97" s="311"/>
      <c r="RXZ97" s="311"/>
      <c r="RYA97" s="311"/>
      <c r="RYB97" s="311"/>
      <c r="RYC97" s="311"/>
      <c r="RYD97" s="311"/>
      <c r="RYE97" s="311"/>
      <c r="RYF97" s="311"/>
      <c r="RYG97" s="311"/>
      <c r="RYH97" s="311"/>
      <c r="RYI97" s="311"/>
      <c r="RYJ97" s="311"/>
      <c r="RYK97" s="311"/>
      <c r="RYL97" s="311"/>
      <c r="RYM97" s="311"/>
      <c r="RYN97" s="311"/>
      <c r="RYO97" s="311"/>
      <c r="RYP97" s="311"/>
      <c r="RYQ97" s="311"/>
      <c r="RYR97" s="311"/>
      <c r="RYS97" s="311"/>
      <c r="RYT97" s="311"/>
      <c r="RYU97" s="311"/>
      <c r="RYV97" s="311"/>
      <c r="RYW97" s="311"/>
      <c r="RYX97" s="311"/>
      <c r="RYY97" s="311"/>
      <c r="RYZ97" s="311"/>
      <c r="RZA97" s="311"/>
      <c r="RZB97" s="311"/>
      <c r="RZC97" s="311"/>
      <c r="RZD97" s="311"/>
      <c r="RZE97" s="311"/>
      <c r="RZF97" s="311"/>
      <c r="RZG97" s="311"/>
      <c r="RZH97" s="311"/>
      <c r="RZI97" s="311"/>
      <c r="RZJ97" s="311"/>
      <c r="RZK97" s="311"/>
      <c r="RZL97" s="311"/>
      <c r="RZM97" s="311"/>
      <c r="RZN97" s="311"/>
      <c r="RZO97" s="311"/>
      <c r="RZP97" s="311"/>
      <c r="RZQ97" s="311"/>
      <c r="RZR97" s="311"/>
      <c r="RZS97" s="311"/>
      <c r="RZT97" s="311"/>
      <c r="RZU97" s="311"/>
      <c r="RZV97" s="311"/>
      <c r="RZW97" s="311"/>
      <c r="RZX97" s="311"/>
      <c r="RZY97" s="311"/>
      <c r="RZZ97" s="311"/>
      <c r="SAA97" s="311"/>
      <c r="SAB97" s="311"/>
      <c r="SAC97" s="311"/>
      <c r="SAD97" s="311"/>
      <c r="SAE97" s="311"/>
      <c r="SAF97" s="311"/>
      <c r="SAG97" s="311"/>
      <c r="SAH97" s="311"/>
      <c r="SAI97" s="311"/>
      <c r="SAJ97" s="311"/>
      <c r="SAK97" s="311"/>
      <c r="SAL97" s="311"/>
      <c r="SAM97" s="311"/>
      <c r="SAN97" s="311"/>
      <c r="SAO97" s="311"/>
      <c r="SAP97" s="311"/>
      <c r="SAQ97" s="311"/>
      <c r="SAR97" s="311"/>
      <c r="SAS97" s="311"/>
      <c r="SAT97" s="311"/>
      <c r="SAU97" s="311"/>
      <c r="SAV97" s="311"/>
      <c r="SAW97" s="311"/>
      <c r="SAX97" s="311"/>
      <c r="SAY97" s="311"/>
      <c r="SAZ97" s="311"/>
      <c r="SBA97" s="311"/>
      <c r="SBB97" s="311"/>
      <c r="SBC97" s="311"/>
      <c r="SBD97" s="311"/>
      <c r="SBE97" s="311"/>
      <c r="SBF97" s="311"/>
      <c r="SBG97" s="311"/>
      <c r="SBH97" s="311"/>
      <c r="SBI97" s="311"/>
      <c r="SBJ97" s="311"/>
      <c r="SBK97" s="311"/>
      <c r="SBL97" s="311"/>
      <c r="SBM97" s="311"/>
      <c r="SBN97" s="311"/>
      <c r="SBO97" s="311"/>
      <c r="SBP97" s="311"/>
      <c r="SBQ97" s="311"/>
      <c r="SBR97" s="311"/>
      <c r="SBS97" s="311"/>
      <c r="SBT97" s="311"/>
      <c r="SBU97" s="311"/>
      <c r="SBV97" s="311"/>
      <c r="SBW97" s="311"/>
      <c r="SBX97" s="311"/>
      <c r="SBY97" s="311"/>
      <c r="SBZ97" s="311"/>
      <c r="SCA97" s="311"/>
      <c r="SCB97" s="311"/>
      <c r="SCC97" s="311"/>
      <c r="SCD97" s="311"/>
      <c r="SCE97" s="311"/>
      <c r="SCF97" s="311"/>
      <c r="SCG97" s="311"/>
      <c r="SCH97" s="311"/>
      <c r="SCI97" s="311"/>
      <c r="SCJ97" s="311"/>
      <c r="SCK97" s="311"/>
      <c r="SCL97" s="311"/>
      <c r="SCM97" s="311"/>
      <c r="SCN97" s="311"/>
      <c r="SCO97" s="311"/>
      <c r="SCP97" s="311"/>
      <c r="SCQ97" s="311"/>
      <c r="SCR97" s="311"/>
      <c r="SCS97" s="311"/>
      <c r="SCT97" s="311"/>
      <c r="SCU97" s="311"/>
      <c r="SCV97" s="311"/>
      <c r="SCW97" s="311"/>
      <c r="SCX97" s="311"/>
      <c r="SCY97" s="311"/>
      <c r="SCZ97" s="311"/>
      <c r="SDA97" s="311"/>
      <c r="SDB97" s="311"/>
      <c r="SDC97" s="311"/>
      <c r="SDD97" s="311"/>
      <c r="SDE97" s="311"/>
      <c r="SDF97" s="311"/>
      <c r="SDG97" s="311"/>
      <c r="SDH97" s="311"/>
      <c r="SDI97" s="311"/>
      <c r="SDJ97" s="311"/>
      <c r="SDK97" s="311"/>
      <c r="SDL97" s="311"/>
      <c r="SDM97" s="311"/>
      <c r="SDN97" s="311"/>
      <c r="SDO97" s="311"/>
      <c r="SDP97" s="311"/>
      <c r="SDQ97" s="311"/>
      <c r="SDR97" s="311"/>
      <c r="SDS97" s="311"/>
      <c r="SDT97" s="311"/>
      <c r="SDU97" s="311"/>
      <c r="SDV97" s="311"/>
      <c r="SDW97" s="311"/>
      <c r="SDX97" s="311"/>
      <c r="SDY97" s="311"/>
      <c r="SDZ97" s="311"/>
      <c r="SEA97" s="311"/>
      <c r="SEB97" s="311"/>
      <c r="SEC97" s="311"/>
      <c r="SED97" s="311"/>
      <c r="SEE97" s="311"/>
      <c r="SEF97" s="311"/>
      <c r="SEG97" s="311"/>
      <c r="SEH97" s="311"/>
      <c r="SEI97" s="311"/>
      <c r="SEJ97" s="311"/>
      <c r="SEK97" s="311"/>
      <c r="SEL97" s="311"/>
      <c r="SEM97" s="311"/>
      <c r="SEN97" s="311"/>
      <c r="SEO97" s="311"/>
      <c r="SEP97" s="311"/>
      <c r="SEQ97" s="311"/>
      <c r="SER97" s="311"/>
      <c r="SES97" s="311"/>
      <c r="SET97" s="311"/>
      <c r="SEU97" s="311"/>
      <c r="SEV97" s="311"/>
      <c r="SEW97" s="311"/>
      <c r="SEX97" s="311"/>
      <c r="SEY97" s="311"/>
      <c r="SEZ97" s="311"/>
      <c r="SFA97" s="311"/>
      <c r="SFB97" s="311"/>
      <c r="SFC97" s="311"/>
      <c r="SFD97" s="311"/>
      <c r="SFE97" s="311"/>
      <c r="SFF97" s="311"/>
      <c r="SFG97" s="311"/>
      <c r="SFH97" s="311"/>
      <c r="SFI97" s="311"/>
      <c r="SFJ97" s="311"/>
      <c r="SFK97" s="311"/>
      <c r="SFL97" s="311"/>
      <c r="SFM97" s="311"/>
      <c r="SFN97" s="311"/>
      <c r="SFO97" s="311"/>
      <c r="SFP97" s="311"/>
      <c r="SFQ97" s="311"/>
      <c r="SFR97" s="311"/>
      <c r="SFS97" s="311"/>
      <c r="SFT97" s="311"/>
      <c r="SFU97" s="311"/>
      <c r="SFV97" s="311"/>
      <c r="SFW97" s="311"/>
      <c r="SFX97" s="311"/>
      <c r="SFY97" s="311"/>
      <c r="SFZ97" s="311"/>
      <c r="SGA97" s="311"/>
      <c r="SGB97" s="311"/>
      <c r="SGC97" s="311"/>
      <c r="SGD97" s="311"/>
      <c r="SGE97" s="311"/>
      <c r="SGF97" s="311"/>
      <c r="SGG97" s="311"/>
      <c r="SGH97" s="311"/>
      <c r="SGI97" s="311"/>
      <c r="SGJ97" s="311"/>
      <c r="SGK97" s="311"/>
      <c r="SGL97" s="311"/>
      <c r="SGM97" s="311"/>
      <c r="SGN97" s="311"/>
      <c r="SGO97" s="311"/>
      <c r="SGP97" s="311"/>
      <c r="SGQ97" s="311"/>
      <c r="SGR97" s="311"/>
      <c r="SGS97" s="311"/>
      <c r="SGT97" s="311"/>
      <c r="SGU97" s="311"/>
      <c r="SGV97" s="311"/>
      <c r="SGW97" s="311"/>
      <c r="SGX97" s="311"/>
      <c r="SGY97" s="311"/>
      <c r="SGZ97" s="311"/>
      <c r="SHA97" s="311"/>
      <c r="SHB97" s="311"/>
      <c r="SHC97" s="311"/>
      <c r="SHD97" s="311"/>
      <c r="SHE97" s="311"/>
      <c r="SHF97" s="311"/>
      <c r="SHG97" s="311"/>
      <c r="SHH97" s="311"/>
      <c r="SHI97" s="311"/>
      <c r="SHJ97" s="311"/>
      <c r="SHK97" s="311"/>
      <c r="SHL97" s="311"/>
      <c r="SHM97" s="311"/>
      <c r="SHN97" s="311"/>
      <c r="SHO97" s="311"/>
      <c r="SHP97" s="311"/>
      <c r="SHQ97" s="311"/>
      <c r="SHR97" s="311"/>
      <c r="SHS97" s="311"/>
      <c r="SHT97" s="311"/>
      <c r="SHU97" s="311"/>
      <c r="SHV97" s="311"/>
      <c r="SHW97" s="311"/>
      <c r="SHX97" s="311"/>
      <c r="SHY97" s="311"/>
      <c r="SHZ97" s="311"/>
      <c r="SIA97" s="311"/>
      <c r="SIB97" s="311"/>
      <c r="SIC97" s="311"/>
      <c r="SID97" s="311"/>
      <c r="SIE97" s="311"/>
      <c r="SIF97" s="311"/>
      <c r="SIG97" s="311"/>
      <c r="SIH97" s="311"/>
      <c r="SII97" s="311"/>
      <c r="SIJ97" s="311"/>
      <c r="SIK97" s="311"/>
      <c r="SIL97" s="311"/>
      <c r="SIM97" s="311"/>
      <c r="SIN97" s="311"/>
      <c r="SIO97" s="311"/>
      <c r="SIP97" s="311"/>
      <c r="SIQ97" s="311"/>
      <c r="SIR97" s="311"/>
      <c r="SIS97" s="311"/>
      <c r="SIT97" s="311"/>
      <c r="SIU97" s="311"/>
      <c r="SIV97" s="311"/>
      <c r="SIW97" s="311"/>
      <c r="SIX97" s="311"/>
      <c r="SIY97" s="311"/>
      <c r="SIZ97" s="311"/>
      <c r="SJA97" s="311"/>
      <c r="SJB97" s="311"/>
      <c r="SJC97" s="311"/>
      <c r="SJD97" s="311"/>
      <c r="SJE97" s="311"/>
      <c r="SJF97" s="311"/>
      <c r="SJG97" s="311"/>
      <c r="SJH97" s="311"/>
      <c r="SJI97" s="311"/>
      <c r="SJJ97" s="311"/>
      <c r="SJK97" s="311"/>
      <c r="SJL97" s="311"/>
      <c r="SJM97" s="311"/>
      <c r="SJN97" s="311"/>
      <c r="SJO97" s="311"/>
      <c r="SJP97" s="311"/>
      <c r="SJQ97" s="311"/>
      <c r="SJR97" s="311"/>
      <c r="SJS97" s="311"/>
      <c r="SJT97" s="311"/>
      <c r="SJU97" s="311"/>
      <c r="SJV97" s="311"/>
      <c r="SJW97" s="311"/>
      <c r="SJX97" s="311"/>
      <c r="SJY97" s="311"/>
      <c r="SJZ97" s="311"/>
      <c r="SKA97" s="311"/>
      <c r="SKB97" s="311"/>
      <c r="SKC97" s="311"/>
      <c r="SKD97" s="311"/>
      <c r="SKE97" s="311"/>
      <c r="SKF97" s="311"/>
      <c r="SKG97" s="311"/>
      <c r="SKH97" s="311"/>
      <c r="SKI97" s="311"/>
      <c r="SKJ97" s="311"/>
      <c r="SKK97" s="311"/>
      <c r="SKL97" s="311"/>
      <c r="SKM97" s="311"/>
      <c r="SKN97" s="311"/>
      <c r="SKO97" s="311"/>
      <c r="SKP97" s="311"/>
      <c r="SKQ97" s="311"/>
      <c r="SKR97" s="311"/>
      <c r="SKS97" s="311"/>
      <c r="SKT97" s="311"/>
      <c r="SKU97" s="311"/>
      <c r="SKV97" s="311"/>
      <c r="SKW97" s="311"/>
      <c r="SKX97" s="311"/>
      <c r="SKY97" s="311"/>
      <c r="SKZ97" s="311"/>
      <c r="SLA97" s="311"/>
      <c r="SLB97" s="311"/>
      <c r="SLC97" s="311"/>
      <c r="SLD97" s="311"/>
      <c r="SLE97" s="311"/>
      <c r="SLF97" s="311"/>
      <c r="SLG97" s="311"/>
      <c r="SLH97" s="311"/>
      <c r="SLI97" s="311"/>
      <c r="SLJ97" s="311"/>
      <c r="SLK97" s="311"/>
      <c r="SLL97" s="311"/>
      <c r="SLM97" s="311"/>
      <c r="SLN97" s="311"/>
      <c r="SLO97" s="311"/>
      <c r="SLP97" s="311"/>
      <c r="SLQ97" s="311"/>
      <c r="SLR97" s="311"/>
      <c r="SLS97" s="311"/>
      <c r="SLT97" s="311"/>
      <c r="SLU97" s="311"/>
      <c r="SLV97" s="311"/>
      <c r="SLW97" s="311"/>
      <c r="SLX97" s="311"/>
      <c r="SLY97" s="311"/>
      <c r="SLZ97" s="311"/>
      <c r="SMA97" s="311"/>
      <c r="SMB97" s="311"/>
      <c r="SMC97" s="311"/>
      <c r="SMD97" s="311"/>
      <c r="SME97" s="311"/>
      <c r="SMF97" s="311"/>
      <c r="SMG97" s="311"/>
      <c r="SMH97" s="311"/>
      <c r="SMI97" s="311"/>
      <c r="SMJ97" s="311"/>
      <c r="SMK97" s="311"/>
      <c r="SML97" s="311"/>
      <c r="SMM97" s="311"/>
      <c r="SMN97" s="311"/>
      <c r="SMO97" s="311"/>
      <c r="SMP97" s="311"/>
      <c r="SMQ97" s="311"/>
      <c r="SMR97" s="311"/>
      <c r="SMS97" s="311"/>
      <c r="SMT97" s="311"/>
      <c r="SMU97" s="311"/>
      <c r="SMV97" s="311"/>
      <c r="SMW97" s="311"/>
      <c r="SMX97" s="311"/>
      <c r="SMY97" s="311"/>
      <c r="SMZ97" s="311"/>
      <c r="SNA97" s="311"/>
      <c r="SNB97" s="311"/>
      <c r="SNC97" s="311"/>
      <c r="SND97" s="311"/>
      <c r="SNE97" s="311"/>
      <c r="SNF97" s="311"/>
      <c r="SNG97" s="311"/>
      <c r="SNH97" s="311"/>
      <c r="SNI97" s="311"/>
      <c r="SNJ97" s="311"/>
      <c r="SNK97" s="311"/>
      <c r="SNL97" s="311"/>
      <c r="SNM97" s="311"/>
      <c r="SNN97" s="311"/>
      <c r="SNO97" s="311"/>
      <c r="SNP97" s="311"/>
      <c r="SNQ97" s="311"/>
      <c r="SNR97" s="311"/>
      <c r="SNS97" s="311"/>
      <c r="SNT97" s="311"/>
      <c r="SNU97" s="311"/>
      <c r="SNV97" s="311"/>
      <c r="SNW97" s="311"/>
      <c r="SNX97" s="311"/>
      <c r="SNY97" s="311"/>
      <c r="SNZ97" s="311"/>
      <c r="SOA97" s="311"/>
      <c r="SOB97" s="311"/>
      <c r="SOC97" s="311"/>
      <c r="SOD97" s="311"/>
      <c r="SOE97" s="311"/>
      <c r="SOF97" s="311"/>
      <c r="SOG97" s="311"/>
      <c r="SOH97" s="311"/>
      <c r="SOI97" s="311"/>
      <c r="SOJ97" s="311"/>
      <c r="SOK97" s="311"/>
      <c r="SOL97" s="311"/>
      <c r="SOM97" s="311"/>
      <c r="SON97" s="311"/>
      <c r="SOO97" s="311"/>
      <c r="SOP97" s="311"/>
      <c r="SOQ97" s="311"/>
      <c r="SOR97" s="311"/>
      <c r="SOS97" s="311"/>
      <c r="SOT97" s="311"/>
      <c r="SOU97" s="311"/>
      <c r="SOV97" s="311"/>
      <c r="SOW97" s="311"/>
      <c r="SOX97" s="311"/>
      <c r="SOY97" s="311"/>
      <c r="SOZ97" s="311"/>
      <c r="SPA97" s="311"/>
      <c r="SPB97" s="311"/>
      <c r="SPC97" s="311"/>
      <c r="SPD97" s="311"/>
      <c r="SPE97" s="311"/>
      <c r="SPF97" s="311"/>
      <c r="SPG97" s="311"/>
      <c r="SPH97" s="311"/>
      <c r="SPI97" s="311"/>
      <c r="SPJ97" s="311"/>
      <c r="SPK97" s="311"/>
      <c r="SPL97" s="311"/>
      <c r="SPM97" s="311"/>
      <c r="SPN97" s="311"/>
      <c r="SPO97" s="311"/>
      <c r="SPP97" s="311"/>
      <c r="SPQ97" s="311"/>
      <c r="SPR97" s="311"/>
      <c r="SPS97" s="311"/>
      <c r="SPT97" s="311"/>
      <c r="SPU97" s="311"/>
      <c r="SPV97" s="311"/>
      <c r="SPW97" s="311"/>
      <c r="SPX97" s="311"/>
      <c r="SPY97" s="311"/>
      <c r="SPZ97" s="311"/>
      <c r="SQA97" s="311"/>
      <c r="SQB97" s="311"/>
      <c r="SQC97" s="311"/>
      <c r="SQD97" s="311"/>
      <c r="SQE97" s="311"/>
      <c r="SQF97" s="311"/>
      <c r="SQG97" s="311"/>
      <c r="SQH97" s="311"/>
      <c r="SQI97" s="311"/>
      <c r="SQJ97" s="311"/>
      <c r="SQK97" s="311"/>
      <c r="SQL97" s="311"/>
      <c r="SQM97" s="311"/>
      <c r="SQN97" s="311"/>
      <c r="SQO97" s="311"/>
      <c r="SQP97" s="311"/>
      <c r="SQQ97" s="311"/>
      <c r="SQR97" s="311"/>
      <c r="SQS97" s="311"/>
      <c r="SQT97" s="311"/>
      <c r="SQU97" s="311"/>
      <c r="SQV97" s="311"/>
      <c r="SQW97" s="311"/>
      <c r="SQX97" s="311"/>
      <c r="SQY97" s="311"/>
      <c r="SQZ97" s="311"/>
      <c r="SRA97" s="311"/>
      <c r="SRB97" s="311"/>
      <c r="SRC97" s="311"/>
      <c r="SRD97" s="311"/>
      <c r="SRE97" s="311"/>
      <c r="SRF97" s="311"/>
      <c r="SRG97" s="311"/>
      <c r="SRH97" s="311"/>
      <c r="SRI97" s="311"/>
      <c r="SRJ97" s="311"/>
      <c r="SRK97" s="311"/>
      <c r="SRL97" s="311"/>
      <c r="SRM97" s="311"/>
      <c r="SRN97" s="311"/>
      <c r="SRO97" s="311"/>
      <c r="SRP97" s="311"/>
      <c r="SRQ97" s="311"/>
      <c r="SRR97" s="311"/>
      <c r="SRS97" s="311"/>
      <c r="SRT97" s="311"/>
      <c r="SRU97" s="311"/>
      <c r="SRV97" s="311"/>
      <c r="SRW97" s="311"/>
      <c r="SRX97" s="311"/>
      <c r="SRY97" s="311"/>
      <c r="SRZ97" s="311"/>
      <c r="SSA97" s="311"/>
      <c r="SSB97" s="311"/>
      <c r="SSC97" s="311"/>
      <c r="SSD97" s="311"/>
      <c r="SSE97" s="311"/>
      <c r="SSF97" s="311"/>
      <c r="SSG97" s="311"/>
      <c r="SSH97" s="311"/>
      <c r="SSI97" s="311"/>
      <c r="SSJ97" s="311"/>
      <c r="SSK97" s="311"/>
      <c r="SSL97" s="311"/>
      <c r="SSM97" s="311"/>
      <c r="SSN97" s="311"/>
      <c r="SSO97" s="311"/>
      <c r="SSP97" s="311"/>
      <c r="SSQ97" s="311"/>
      <c r="SSR97" s="311"/>
      <c r="SSS97" s="311"/>
      <c r="SST97" s="311"/>
      <c r="SSU97" s="311"/>
      <c r="SSV97" s="311"/>
      <c r="SSW97" s="311"/>
      <c r="SSX97" s="311"/>
      <c r="SSY97" s="311"/>
      <c r="SSZ97" s="311"/>
      <c r="STA97" s="311"/>
      <c r="STB97" s="311"/>
      <c r="STC97" s="311"/>
      <c r="STD97" s="311"/>
      <c r="STE97" s="311"/>
      <c r="STF97" s="311"/>
      <c r="STG97" s="311"/>
      <c r="STH97" s="311"/>
      <c r="STI97" s="311"/>
      <c r="STJ97" s="311"/>
      <c r="STK97" s="311"/>
      <c r="STL97" s="311"/>
      <c r="STM97" s="311"/>
      <c r="STN97" s="311"/>
      <c r="STO97" s="311"/>
      <c r="STP97" s="311"/>
      <c r="STQ97" s="311"/>
      <c r="STR97" s="311"/>
      <c r="STS97" s="311"/>
      <c r="STT97" s="311"/>
      <c r="STU97" s="311"/>
      <c r="STV97" s="311"/>
      <c r="STW97" s="311"/>
      <c r="STX97" s="311"/>
      <c r="STY97" s="311"/>
      <c r="STZ97" s="311"/>
      <c r="SUA97" s="311"/>
      <c r="SUB97" s="311"/>
      <c r="SUC97" s="311"/>
      <c r="SUD97" s="311"/>
      <c r="SUE97" s="311"/>
      <c r="SUF97" s="311"/>
      <c r="SUG97" s="311"/>
      <c r="SUH97" s="311"/>
      <c r="SUI97" s="311"/>
      <c r="SUJ97" s="311"/>
      <c r="SUK97" s="311"/>
      <c r="SUL97" s="311"/>
      <c r="SUM97" s="311"/>
      <c r="SUN97" s="311"/>
      <c r="SUO97" s="311"/>
      <c r="SUP97" s="311"/>
      <c r="SUQ97" s="311"/>
      <c r="SUR97" s="311"/>
      <c r="SUS97" s="311"/>
      <c r="SUT97" s="311"/>
      <c r="SUU97" s="311"/>
      <c r="SUV97" s="311"/>
      <c r="SUW97" s="311"/>
      <c r="SUX97" s="311"/>
      <c r="SUY97" s="311"/>
      <c r="SUZ97" s="311"/>
      <c r="SVA97" s="311"/>
      <c r="SVB97" s="311"/>
      <c r="SVC97" s="311"/>
      <c r="SVD97" s="311"/>
      <c r="SVE97" s="311"/>
      <c r="SVF97" s="311"/>
      <c r="SVG97" s="311"/>
      <c r="SVH97" s="311"/>
      <c r="SVI97" s="311"/>
      <c r="SVJ97" s="311"/>
      <c r="SVK97" s="311"/>
      <c r="SVL97" s="311"/>
      <c r="SVM97" s="311"/>
      <c r="SVN97" s="311"/>
      <c r="SVO97" s="311"/>
      <c r="SVP97" s="311"/>
      <c r="SVQ97" s="311"/>
      <c r="SVR97" s="311"/>
      <c r="SVS97" s="311"/>
      <c r="SVT97" s="311"/>
      <c r="SVU97" s="311"/>
      <c r="SVV97" s="311"/>
      <c r="SVW97" s="311"/>
      <c r="SVX97" s="311"/>
      <c r="SVY97" s="311"/>
      <c r="SVZ97" s="311"/>
      <c r="SWA97" s="311"/>
      <c r="SWB97" s="311"/>
      <c r="SWC97" s="311"/>
      <c r="SWD97" s="311"/>
      <c r="SWE97" s="311"/>
      <c r="SWF97" s="311"/>
      <c r="SWG97" s="311"/>
      <c r="SWH97" s="311"/>
      <c r="SWI97" s="311"/>
      <c r="SWJ97" s="311"/>
      <c r="SWK97" s="311"/>
      <c r="SWL97" s="311"/>
      <c r="SWM97" s="311"/>
      <c r="SWN97" s="311"/>
      <c r="SWO97" s="311"/>
      <c r="SWP97" s="311"/>
      <c r="SWQ97" s="311"/>
      <c r="SWR97" s="311"/>
      <c r="SWS97" s="311"/>
      <c r="SWT97" s="311"/>
      <c r="SWU97" s="311"/>
      <c r="SWV97" s="311"/>
      <c r="SWW97" s="311"/>
      <c r="SWX97" s="311"/>
      <c r="SWY97" s="311"/>
      <c r="SWZ97" s="311"/>
      <c r="SXA97" s="311"/>
      <c r="SXB97" s="311"/>
      <c r="SXC97" s="311"/>
      <c r="SXD97" s="311"/>
      <c r="SXE97" s="311"/>
      <c r="SXF97" s="311"/>
      <c r="SXG97" s="311"/>
      <c r="SXH97" s="311"/>
      <c r="SXI97" s="311"/>
      <c r="SXJ97" s="311"/>
      <c r="SXK97" s="311"/>
      <c r="SXL97" s="311"/>
      <c r="SXM97" s="311"/>
      <c r="SXN97" s="311"/>
      <c r="SXO97" s="311"/>
      <c r="SXP97" s="311"/>
      <c r="SXQ97" s="311"/>
      <c r="SXR97" s="311"/>
      <c r="SXS97" s="311"/>
      <c r="SXT97" s="311"/>
      <c r="SXU97" s="311"/>
      <c r="SXV97" s="311"/>
      <c r="SXW97" s="311"/>
      <c r="SXX97" s="311"/>
      <c r="SXY97" s="311"/>
      <c r="SXZ97" s="311"/>
      <c r="SYA97" s="311"/>
      <c r="SYB97" s="311"/>
      <c r="SYC97" s="311"/>
      <c r="SYD97" s="311"/>
      <c r="SYE97" s="311"/>
      <c r="SYF97" s="311"/>
      <c r="SYG97" s="311"/>
      <c r="SYH97" s="311"/>
      <c r="SYI97" s="311"/>
      <c r="SYJ97" s="311"/>
      <c r="SYK97" s="311"/>
      <c r="SYL97" s="311"/>
      <c r="SYM97" s="311"/>
      <c r="SYN97" s="311"/>
      <c r="SYO97" s="311"/>
      <c r="SYP97" s="311"/>
      <c r="SYQ97" s="311"/>
      <c r="SYR97" s="311"/>
      <c r="SYS97" s="311"/>
      <c r="SYT97" s="311"/>
      <c r="SYU97" s="311"/>
      <c r="SYV97" s="311"/>
      <c r="SYW97" s="311"/>
      <c r="SYX97" s="311"/>
      <c r="SYY97" s="311"/>
      <c r="SYZ97" s="311"/>
      <c r="SZA97" s="311"/>
      <c r="SZB97" s="311"/>
      <c r="SZC97" s="311"/>
      <c r="SZD97" s="311"/>
      <c r="SZE97" s="311"/>
      <c r="SZF97" s="311"/>
      <c r="SZG97" s="311"/>
      <c r="SZH97" s="311"/>
      <c r="SZI97" s="311"/>
      <c r="SZJ97" s="311"/>
      <c r="SZK97" s="311"/>
      <c r="SZL97" s="311"/>
      <c r="SZM97" s="311"/>
      <c r="SZN97" s="311"/>
      <c r="SZO97" s="311"/>
      <c r="SZP97" s="311"/>
      <c r="SZQ97" s="311"/>
      <c r="SZR97" s="311"/>
      <c r="SZS97" s="311"/>
      <c r="SZT97" s="311"/>
      <c r="SZU97" s="311"/>
      <c r="SZV97" s="311"/>
      <c r="SZW97" s="311"/>
      <c r="SZX97" s="311"/>
      <c r="SZY97" s="311"/>
      <c r="SZZ97" s="311"/>
      <c r="TAA97" s="311"/>
      <c r="TAB97" s="311"/>
      <c r="TAC97" s="311"/>
      <c r="TAD97" s="311"/>
      <c r="TAE97" s="311"/>
      <c r="TAF97" s="311"/>
      <c r="TAG97" s="311"/>
      <c r="TAH97" s="311"/>
      <c r="TAI97" s="311"/>
      <c r="TAJ97" s="311"/>
      <c r="TAK97" s="311"/>
      <c r="TAL97" s="311"/>
      <c r="TAM97" s="311"/>
      <c r="TAN97" s="311"/>
      <c r="TAO97" s="311"/>
      <c r="TAP97" s="311"/>
      <c r="TAQ97" s="311"/>
      <c r="TAR97" s="311"/>
      <c r="TAS97" s="311"/>
      <c r="TAT97" s="311"/>
      <c r="TAU97" s="311"/>
      <c r="TAV97" s="311"/>
      <c r="TAW97" s="311"/>
      <c r="TAX97" s="311"/>
      <c r="TAY97" s="311"/>
      <c r="TAZ97" s="311"/>
      <c r="TBA97" s="311"/>
      <c r="TBB97" s="311"/>
      <c r="TBC97" s="311"/>
      <c r="TBD97" s="311"/>
      <c r="TBE97" s="311"/>
      <c r="TBF97" s="311"/>
      <c r="TBG97" s="311"/>
      <c r="TBH97" s="311"/>
      <c r="TBI97" s="311"/>
      <c r="TBJ97" s="311"/>
      <c r="TBK97" s="311"/>
      <c r="TBL97" s="311"/>
      <c r="TBM97" s="311"/>
      <c r="TBN97" s="311"/>
      <c r="TBO97" s="311"/>
      <c r="TBP97" s="311"/>
      <c r="TBQ97" s="311"/>
      <c r="TBR97" s="311"/>
      <c r="TBS97" s="311"/>
      <c r="TBT97" s="311"/>
      <c r="TBU97" s="311"/>
      <c r="TBV97" s="311"/>
      <c r="TBW97" s="311"/>
      <c r="TBX97" s="311"/>
      <c r="TBY97" s="311"/>
      <c r="TBZ97" s="311"/>
      <c r="TCA97" s="311"/>
      <c r="TCB97" s="311"/>
      <c r="TCC97" s="311"/>
      <c r="TCD97" s="311"/>
      <c r="TCE97" s="311"/>
      <c r="TCF97" s="311"/>
      <c r="TCG97" s="311"/>
      <c r="TCH97" s="311"/>
      <c r="TCI97" s="311"/>
      <c r="TCJ97" s="311"/>
      <c r="TCK97" s="311"/>
      <c r="TCL97" s="311"/>
      <c r="TCM97" s="311"/>
      <c r="TCN97" s="311"/>
      <c r="TCO97" s="311"/>
      <c r="TCP97" s="311"/>
      <c r="TCQ97" s="311"/>
      <c r="TCR97" s="311"/>
      <c r="TCS97" s="311"/>
      <c r="TCT97" s="311"/>
      <c r="TCU97" s="311"/>
      <c r="TCV97" s="311"/>
      <c r="TCW97" s="311"/>
      <c r="TCX97" s="311"/>
      <c r="TCY97" s="311"/>
      <c r="TCZ97" s="311"/>
      <c r="TDA97" s="311"/>
      <c r="TDB97" s="311"/>
      <c r="TDC97" s="311"/>
      <c r="TDD97" s="311"/>
      <c r="TDE97" s="311"/>
      <c r="TDF97" s="311"/>
      <c r="TDG97" s="311"/>
      <c r="TDH97" s="311"/>
      <c r="TDI97" s="311"/>
      <c r="TDJ97" s="311"/>
      <c r="TDK97" s="311"/>
      <c r="TDL97" s="311"/>
      <c r="TDM97" s="311"/>
      <c r="TDN97" s="311"/>
      <c r="TDO97" s="311"/>
      <c r="TDP97" s="311"/>
      <c r="TDQ97" s="311"/>
      <c r="TDR97" s="311"/>
      <c r="TDS97" s="311"/>
      <c r="TDT97" s="311"/>
      <c r="TDU97" s="311"/>
      <c r="TDV97" s="311"/>
      <c r="TDW97" s="311"/>
      <c r="TDX97" s="311"/>
      <c r="TDY97" s="311"/>
      <c r="TDZ97" s="311"/>
      <c r="TEA97" s="311"/>
      <c r="TEB97" s="311"/>
      <c r="TEC97" s="311"/>
      <c r="TED97" s="311"/>
      <c r="TEE97" s="311"/>
      <c r="TEF97" s="311"/>
      <c r="TEG97" s="311"/>
      <c r="TEH97" s="311"/>
      <c r="TEI97" s="311"/>
      <c r="TEJ97" s="311"/>
      <c r="TEK97" s="311"/>
      <c r="TEL97" s="311"/>
      <c r="TEM97" s="311"/>
      <c r="TEN97" s="311"/>
      <c r="TEO97" s="311"/>
      <c r="TEP97" s="311"/>
      <c r="TEQ97" s="311"/>
      <c r="TER97" s="311"/>
      <c r="TES97" s="311"/>
      <c r="TET97" s="311"/>
      <c r="TEU97" s="311"/>
      <c r="TEV97" s="311"/>
      <c r="TEW97" s="311"/>
      <c r="TEX97" s="311"/>
      <c r="TEY97" s="311"/>
      <c r="TEZ97" s="311"/>
      <c r="TFA97" s="311"/>
      <c r="TFB97" s="311"/>
      <c r="TFC97" s="311"/>
      <c r="TFD97" s="311"/>
      <c r="TFE97" s="311"/>
      <c r="TFF97" s="311"/>
      <c r="TFG97" s="311"/>
      <c r="TFH97" s="311"/>
      <c r="TFI97" s="311"/>
      <c r="TFJ97" s="311"/>
      <c r="TFK97" s="311"/>
      <c r="TFL97" s="311"/>
      <c r="TFM97" s="311"/>
      <c r="TFN97" s="311"/>
      <c r="TFO97" s="311"/>
      <c r="TFP97" s="311"/>
      <c r="TFQ97" s="311"/>
      <c r="TFR97" s="311"/>
      <c r="TFS97" s="311"/>
      <c r="TFT97" s="311"/>
      <c r="TFU97" s="311"/>
      <c r="TFV97" s="311"/>
      <c r="TFW97" s="311"/>
      <c r="TFX97" s="311"/>
      <c r="TFY97" s="311"/>
      <c r="TFZ97" s="311"/>
      <c r="TGA97" s="311"/>
      <c r="TGB97" s="311"/>
      <c r="TGC97" s="311"/>
      <c r="TGD97" s="311"/>
      <c r="TGE97" s="311"/>
      <c r="TGF97" s="311"/>
      <c r="TGG97" s="311"/>
      <c r="TGH97" s="311"/>
      <c r="TGI97" s="311"/>
      <c r="TGJ97" s="311"/>
      <c r="TGK97" s="311"/>
      <c r="TGL97" s="311"/>
      <c r="TGM97" s="311"/>
      <c r="TGN97" s="311"/>
      <c r="TGO97" s="311"/>
      <c r="TGP97" s="311"/>
      <c r="TGQ97" s="311"/>
      <c r="TGR97" s="311"/>
      <c r="TGS97" s="311"/>
      <c r="TGT97" s="311"/>
      <c r="TGU97" s="311"/>
      <c r="TGV97" s="311"/>
      <c r="TGW97" s="311"/>
      <c r="TGX97" s="311"/>
      <c r="TGY97" s="311"/>
      <c r="TGZ97" s="311"/>
      <c r="THA97" s="311"/>
      <c r="THB97" s="311"/>
      <c r="THC97" s="311"/>
      <c r="THD97" s="311"/>
      <c r="THE97" s="311"/>
      <c r="THF97" s="311"/>
      <c r="THG97" s="311"/>
      <c r="THH97" s="311"/>
      <c r="THI97" s="311"/>
      <c r="THJ97" s="311"/>
      <c r="THK97" s="311"/>
      <c r="THL97" s="311"/>
      <c r="THM97" s="311"/>
      <c r="THN97" s="311"/>
      <c r="THO97" s="311"/>
      <c r="THP97" s="311"/>
      <c r="THQ97" s="311"/>
      <c r="THR97" s="311"/>
      <c r="THS97" s="311"/>
      <c r="THT97" s="311"/>
      <c r="THU97" s="311"/>
      <c r="THV97" s="311"/>
      <c r="THW97" s="311"/>
      <c r="THX97" s="311"/>
      <c r="THY97" s="311"/>
      <c r="THZ97" s="311"/>
      <c r="TIA97" s="311"/>
      <c r="TIB97" s="311"/>
      <c r="TIC97" s="311"/>
      <c r="TID97" s="311"/>
      <c r="TIE97" s="311"/>
      <c r="TIF97" s="311"/>
      <c r="TIG97" s="311"/>
      <c r="TIH97" s="311"/>
      <c r="TII97" s="311"/>
      <c r="TIJ97" s="311"/>
      <c r="TIK97" s="311"/>
      <c r="TIL97" s="311"/>
      <c r="TIM97" s="311"/>
      <c r="TIN97" s="311"/>
      <c r="TIO97" s="311"/>
      <c r="TIP97" s="311"/>
      <c r="TIQ97" s="311"/>
      <c r="TIR97" s="311"/>
      <c r="TIS97" s="311"/>
      <c r="TIT97" s="311"/>
      <c r="TIU97" s="311"/>
      <c r="TIV97" s="311"/>
      <c r="TIW97" s="311"/>
      <c r="TIX97" s="311"/>
      <c r="TIY97" s="311"/>
      <c r="TIZ97" s="311"/>
      <c r="TJA97" s="311"/>
      <c r="TJB97" s="311"/>
      <c r="TJC97" s="311"/>
      <c r="TJD97" s="311"/>
      <c r="TJE97" s="311"/>
      <c r="TJF97" s="311"/>
      <c r="TJG97" s="311"/>
      <c r="TJH97" s="311"/>
      <c r="TJI97" s="311"/>
      <c r="TJJ97" s="311"/>
      <c r="TJK97" s="311"/>
      <c r="TJL97" s="311"/>
      <c r="TJM97" s="311"/>
      <c r="TJN97" s="311"/>
      <c r="TJO97" s="311"/>
      <c r="TJP97" s="311"/>
      <c r="TJQ97" s="311"/>
      <c r="TJR97" s="311"/>
      <c r="TJS97" s="311"/>
      <c r="TJT97" s="311"/>
      <c r="TJU97" s="311"/>
      <c r="TJV97" s="311"/>
      <c r="TJW97" s="311"/>
      <c r="TJX97" s="311"/>
      <c r="TJY97" s="311"/>
      <c r="TJZ97" s="311"/>
      <c r="TKA97" s="311"/>
      <c r="TKB97" s="311"/>
      <c r="TKC97" s="311"/>
      <c r="TKD97" s="311"/>
      <c r="TKE97" s="311"/>
      <c r="TKF97" s="311"/>
      <c r="TKG97" s="311"/>
      <c r="TKH97" s="311"/>
      <c r="TKI97" s="311"/>
      <c r="TKJ97" s="311"/>
      <c r="TKK97" s="311"/>
      <c r="TKL97" s="311"/>
      <c r="TKM97" s="311"/>
      <c r="TKN97" s="311"/>
      <c r="TKO97" s="311"/>
      <c r="TKP97" s="311"/>
      <c r="TKQ97" s="311"/>
      <c r="TKR97" s="311"/>
      <c r="TKS97" s="311"/>
      <c r="TKT97" s="311"/>
      <c r="TKU97" s="311"/>
      <c r="TKV97" s="311"/>
      <c r="TKW97" s="311"/>
      <c r="TKX97" s="311"/>
      <c r="TKY97" s="311"/>
      <c r="TKZ97" s="311"/>
      <c r="TLA97" s="311"/>
      <c r="TLB97" s="311"/>
      <c r="TLC97" s="311"/>
      <c r="TLD97" s="311"/>
      <c r="TLE97" s="311"/>
      <c r="TLF97" s="311"/>
      <c r="TLG97" s="311"/>
      <c r="TLH97" s="311"/>
      <c r="TLI97" s="311"/>
      <c r="TLJ97" s="311"/>
      <c r="TLK97" s="311"/>
      <c r="TLL97" s="311"/>
      <c r="TLM97" s="311"/>
      <c r="TLN97" s="311"/>
      <c r="TLO97" s="311"/>
      <c r="TLP97" s="311"/>
      <c r="TLQ97" s="311"/>
      <c r="TLR97" s="311"/>
      <c r="TLS97" s="311"/>
      <c r="TLT97" s="311"/>
      <c r="TLU97" s="311"/>
      <c r="TLV97" s="311"/>
      <c r="TLW97" s="311"/>
      <c r="TLX97" s="311"/>
      <c r="TLY97" s="311"/>
      <c r="TLZ97" s="311"/>
      <c r="TMA97" s="311"/>
      <c r="TMB97" s="311"/>
      <c r="TMC97" s="311"/>
      <c r="TMD97" s="311"/>
      <c r="TME97" s="311"/>
      <c r="TMF97" s="311"/>
      <c r="TMG97" s="311"/>
      <c r="TMH97" s="311"/>
      <c r="TMI97" s="311"/>
      <c r="TMJ97" s="311"/>
      <c r="TMK97" s="311"/>
      <c r="TML97" s="311"/>
      <c r="TMM97" s="311"/>
      <c r="TMN97" s="311"/>
      <c r="TMO97" s="311"/>
      <c r="TMP97" s="311"/>
      <c r="TMQ97" s="311"/>
      <c r="TMR97" s="311"/>
      <c r="TMS97" s="311"/>
      <c r="TMT97" s="311"/>
      <c r="TMU97" s="311"/>
      <c r="TMV97" s="311"/>
      <c r="TMW97" s="311"/>
      <c r="TMX97" s="311"/>
      <c r="TMY97" s="311"/>
      <c r="TMZ97" s="311"/>
      <c r="TNA97" s="311"/>
      <c r="TNB97" s="311"/>
      <c r="TNC97" s="311"/>
      <c r="TND97" s="311"/>
      <c r="TNE97" s="311"/>
      <c r="TNF97" s="311"/>
      <c r="TNG97" s="311"/>
      <c r="TNH97" s="311"/>
      <c r="TNI97" s="311"/>
      <c r="TNJ97" s="311"/>
      <c r="TNK97" s="311"/>
      <c r="TNL97" s="311"/>
      <c r="TNM97" s="311"/>
      <c r="TNN97" s="311"/>
      <c r="TNO97" s="311"/>
      <c r="TNP97" s="311"/>
      <c r="TNQ97" s="311"/>
      <c r="TNR97" s="311"/>
      <c r="TNS97" s="311"/>
      <c r="TNT97" s="311"/>
      <c r="TNU97" s="311"/>
      <c r="TNV97" s="311"/>
      <c r="TNW97" s="311"/>
      <c r="TNX97" s="311"/>
      <c r="TNY97" s="311"/>
      <c r="TNZ97" s="311"/>
      <c r="TOA97" s="311"/>
      <c r="TOB97" s="311"/>
      <c r="TOC97" s="311"/>
      <c r="TOD97" s="311"/>
      <c r="TOE97" s="311"/>
      <c r="TOF97" s="311"/>
      <c r="TOG97" s="311"/>
      <c r="TOH97" s="311"/>
      <c r="TOI97" s="311"/>
      <c r="TOJ97" s="311"/>
      <c r="TOK97" s="311"/>
      <c r="TOL97" s="311"/>
      <c r="TOM97" s="311"/>
      <c r="TON97" s="311"/>
      <c r="TOO97" s="311"/>
      <c r="TOP97" s="311"/>
      <c r="TOQ97" s="311"/>
      <c r="TOR97" s="311"/>
      <c r="TOS97" s="311"/>
      <c r="TOT97" s="311"/>
      <c r="TOU97" s="311"/>
      <c r="TOV97" s="311"/>
      <c r="TOW97" s="311"/>
      <c r="TOX97" s="311"/>
      <c r="TOY97" s="311"/>
      <c r="TOZ97" s="311"/>
      <c r="TPA97" s="311"/>
      <c r="TPB97" s="311"/>
      <c r="TPC97" s="311"/>
      <c r="TPD97" s="311"/>
      <c r="TPE97" s="311"/>
      <c r="TPF97" s="311"/>
      <c r="TPG97" s="311"/>
      <c r="TPH97" s="311"/>
      <c r="TPI97" s="311"/>
      <c r="TPJ97" s="311"/>
      <c r="TPK97" s="311"/>
      <c r="TPL97" s="311"/>
      <c r="TPM97" s="311"/>
      <c r="TPN97" s="311"/>
      <c r="TPO97" s="311"/>
      <c r="TPP97" s="311"/>
      <c r="TPQ97" s="311"/>
      <c r="TPR97" s="311"/>
      <c r="TPS97" s="311"/>
      <c r="TPT97" s="311"/>
      <c r="TPU97" s="311"/>
      <c r="TPV97" s="311"/>
      <c r="TPW97" s="311"/>
      <c r="TPX97" s="311"/>
      <c r="TPY97" s="311"/>
      <c r="TPZ97" s="311"/>
      <c r="TQA97" s="311"/>
      <c r="TQB97" s="311"/>
      <c r="TQC97" s="311"/>
      <c r="TQD97" s="311"/>
      <c r="TQE97" s="311"/>
      <c r="TQF97" s="311"/>
      <c r="TQG97" s="311"/>
      <c r="TQH97" s="311"/>
      <c r="TQI97" s="311"/>
      <c r="TQJ97" s="311"/>
      <c r="TQK97" s="311"/>
      <c r="TQL97" s="311"/>
      <c r="TQM97" s="311"/>
      <c r="TQN97" s="311"/>
      <c r="TQO97" s="311"/>
      <c r="TQP97" s="311"/>
      <c r="TQQ97" s="311"/>
      <c r="TQR97" s="311"/>
      <c r="TQS97" s="311"/>
      <c r="TQT97" s="311"/>
      <c r="TQU97" s="311"/>
      <c r="TQV97" s="311"/>
      <c r="TQW97" s="311"/>
      <c r="TQX97" s="311"/>
      <c r="TQY97" s="311"/>
      <c r="TQZ97" s="311"/>
      <c r="TRA97" s="311"/>
      <c r="TRB97" s="311"/>
      <c r="TRC97" s="311"/>
      <c r="TRD97" s="311"/>
      <c r="TRE97" s="311"/>
      <c r="TRF97" s="311"/>
      <c r="TRG97" s="311"/>
      <c r="TRH97" s="311"/>
      <c r="TRI97" s="311"/>
      <c r="TRJ97" s="311"/>
      <c r="TRK97" s="311"/>
      <c r="TRL97" s="311"/>
      <c r="TRM97" s="311"/>
      <c r="TRN97" s="311"/>
      <c r="TRO97" s="311"/>
      <c r="TRP97" s="311"/>
      <c r="TRQ97" s="311"/>
      <c r="TRR97" s="311"/>
      <c r="TRS97" s="311"/>
      <c r="TRT97" s="311"/>
      <c r="TRU97" s="311"/>
      <c r="TRV97" s="311"/>
      <c r="TRW97" s="311"/>
      <c r="TRX97" s="311"/>
      <c r="TRY97" s="311"/>
      <c r="TRZ97" s="311"/>
      <c r="TSA97" s="311"/>
      <c r="TSB97" s="311"/>
      <c r="TSC97" s="311"/>
      <c r="TSD97" s="311"/>
      <c r="TSE97" s="311"/>
      <c r="TSF97" s="311"/>
      <c r="TSG97" s="311"/>
      <c r="TSH97" s="311"/>
      <c r="TSI97" s="311"/>
      <c r="TSJ97" s="311"/>
      <c r="TSK97" s="311"/>
      <c r="TSL97" s="311"/>
      <c r="TSM97" s="311"/>
      <c r="TSN97" s="311"/>
      <c r="TSO97" s="311"/>
      <c r="TSP97" s="311"/>
      <c r="TSQ97" s="311"/>
      <c r="TSR97" s="311"/>
      <c r="TSS97" s="311"/>
      <c r="TST97" s="311"/>
      <c r="TSU97" s="311"/>
      <c r="TSV97" s="311"/>
      <c r="TSW97" s="311"/>
      <c r="TSX97" s="311"/>
      <c r="TSY97" s="311"/>
      <c r="TSZ97" s="311"/>
      <c r="TTA97" s="311"/>
      <c r="TTB97" s="311"/>
      <c r="TTC97" s="311"/>
      <c r="TTD97" s="311"/>
      <c r="TTE97" s="311"/>
      <c r="TTF97" s="311"/>
      <c r="TTG97" s="311"/>
      <c r="TTH97" s="311"/>
      <c r="TTI97" s="311"/>
      <c r="TTJ97" s="311"/>
      <c r="TTK97" s="311"/>
      <c r="TTL97" s="311"/>
      <c r="TTM97" s="311"/>
      <c r="TTN97" s="311"/>
      <c r="TTO97" s="311"/>
      <c r="TTP97" s="311"/>
      <c r="TTQ97" s="311"/>
      <c r="TTR97" s="311"/>
      <c r="TTS97" s="311"/>
      <c r="TTT97" s="311"/>
      <c r="TTU97" s="311"/>
      <c r="TTV97" s="311"/>
      <c r="TTW97" s="311"/>
      <c r="TTX97" s="311"/>
      <c r="TTY97" s="311"/>
      <c r="TTZ97" s="311"/>
      <c r="TUA97" s="311"/>
      <c r="TUB97" s="311"/>
      <c r="TUC97" s="311"/>
      <c r="TUD97" s="311"/>
      <c r="TUE97" s="311"/>
      <c r="TUF97" s="311"/>
      <c r="TUG97" s="311"/>
      <c r="TUH97" s="311"/>
      <c r="TUI97" s="311"/>
      <c r="TUJ97" s="311"/>
      <c r="TUK97" s="311"/>
      <c r="TUL97" s="311"/>
      <c r="TUM97" s="311"/>
      <c r="TUN97" s="311"/>
      <c r="TUO97" s="311"/>
      <c r="TUP97" s="311"/>
      <c r="TUQ97" s="311"/>
      <c r="TUR97" s="311"/>
      <c r="TUS97" s="311"/>
      <c r="TUT97" s="311"/>
      <c r="TUU97" s="311"/>
      <c r="TUV97" s="311"/>
      <c r="TUW97" s="311"/>
      <c r="TUX97" s="311"/>
      <c r="TUY97" s="311"/>
      <c r="TUZ97" s="311"/>
      <c r="TVA97" s="311"/>
      <c r="TVB97" s="311"/>
      <c r="TVC97" s="311"/>
      <c r="TVD97" s="311"/>
      <c r="TVE97" s="311"/>
      <c r="TVF97" s="311"/>
      <c r="TVG97" s="311"/>
      <c r="TVH97" s="311"/>
      <c r="TVI97" s="311"/>
      <c r="TVJ97" s="311"/>
      <c r="TVK97" s="311"/>
      <c r="TVL97" s="311"/>
      <c r="TVM97" s="311"/>
      <c r="TVN97" s="311"/>
      <c r="TVO97" s="311"/>
      <c r="TVP97" s="311"/>
      <c r="TVQ97" s="311"/>
      <c r="TVR97" s="311"/>
      <c r="TVS97" s="311"/>
      <c r="TVT97" s="311"/>
      <c r="TVU97" s="311"/>
      <c r="TVV97" s="311"/>
      <c r="TVW97" s="311"/>
      <c r="TVX97" s="311"/>
      <c r="TVY97" s="311"/>
      <c r="TVZ97" s="311"/>
      <c r="TWA97" s="311"/>
      <c r="TWB97" s="311"/>
      <c r="TWC97" s="311"/>
      <c r="TWD97" s="311"/>
      <c r="TWE97" s="311"/>
      <c r="TWF97" s="311"/>
      <c r="TWG97" s="311"/>
      <c r="TWH97" s="311"/>
      <c r="TWI97" s="311"/>
      <c r="TWJ97" s="311"/>
      <c r="TWK97" s="311"/>
      <c r="TWL97" s="311"/>
      <c r="TWM97" s="311"/>
      <c r="TWN97" s="311"/>
      <c r="TWO97" s="311"/>
      <c r="TWP97" s="311"/>
      <c r="TWQ97" s="311"/>
      <c r="TWR97" s="311"/>
      <c r="TWS97" s="311"/>
      <c r="TWT97" s="311"/>
      <c r="TWU97" s="311"/>
      <c r="TWV97" s="311"/>
      <c r="TWW97" s="311"/>
      <c r="TWX97" s="311"/>
      <c r="TWY97" s="311"/>
      <c r="TWZ97" s="311"/>
      <c r="TXA97" s="311"/>
      <c r="TXB97" s="311"/>
      <c r="TXC97" s="311"/>
      <c r="TXD97" s="311"/>
      <c r="TXE97" s="311"/>
      <c r="TXF97" s="311"/>
      <c r="TXG97" s="311"/>
      <c r="TXH97" s="311"/>
      <c r="TXI97" s="311"/>
      <c r="TXJ97" s="311"/>
      <c r="TXK97" s="311"/>
      <c r="TXL97" s="311"/>
      <c r="TXM97" s="311"/>
      <c r="TXN97" s="311"/>
      <c r="TXO97" s="311"/>
      <c r="TXP97" s="311"/>
      <c r="TXQ97" s="311"/>
      <c r="TXR97" s="311"/>
      <c r="TXS97" s="311"/>
      <c r="TXT97" s="311"/>
      <c r="TXU97" s="311"/>
      <c r="TXV97" s="311"/>
      <c r="TXW97" s="311"/>
      <c r="TXX97" s="311"/>
      <c r="TXY97" s="311"/>
      <c r="TXZ97" s="311"/>
      <c r="TYA97" s="311"/>
      <c r="TYB97" s="311"/>
      <c r="TYC97" s="311"/>
      <c r="TYD97" s="311"/>
      <c r="TYE97" s="311"/>
      <c r="TYF97" s="311"/>
      <c r="TYG97" s="311"/>
      <c r="TYH97" s="311"/>
      <c r="TYI97" s="311"/>
      <c r="TYJ97" s="311"/>
      <c r="TYK97" s="311"/>
      <c r="TYL97" s="311"/>
      <c r="TYM97" s="311"/>
      <c r="TYN97" s="311"/>
      <c r="TYO97" s="311"/>
      <c r="TYP97" s="311"/>
      <c r="TYQ97" s="311"/>
      <c r="TYR97" s="311"/>
      <c r="TYS97" s="311"/>
      <c r="TYT97" s="311"/>
      <c r="TYU97" s="311"/>
      <c r="TYV97" s="311"/>
      <c r="TYW97" s="311"/>
      <c r="TYX97" s="311"/>
      <c r="TYY97" s="311"/>
      <c r="TYZ97" s="311"/>
      <c r="TZA97" s="311"/>
      <c r="TZB97" s="311"/>
      <c r="TZC97" s="311"/>
      <c r="TZD97" s="311"/>
      <c r="TZE97" s="311"/>
      <c r="TZF97" s="311"/>
      <c r="TZG97" s="311"/>
      <c r="TZH97" s="311"/>
      <c r="TZI97" s="311"/>
      <c r="TZJ97" s="311"/>
      <c r="TZK97" s="311"/>
      <c r="TZL97" s="311"/>
      <c r="TZM97" s="311"/>
      <c r="TZN97" s="311"/>
      <c r="TZO97" s="311"/>
      <c r="TZP97" s="311"/>
      <c r="TZQ97" s="311"/>
      <c r="TZR97" s="311"/>
      <c r="TZS97" s="311"/>
      <c r="TZT97" s="311"/>
      <c r="TZU97" s="311"/>
      <c r="TZV97" s="311"/>
      <c r="TZW97" s="311"/>
      <c r="TZX97" s="311"/>
      <c r="TZY97" s="311"/>
      <c r="TZZ97" s="311"/>
      <c r="UAA97" s="311"/>
      <c r="UAB97" s="311"/>
      <c r="UAC97" s="311"/>
      <c r="UAD97" s="311"/>
      <c r="UAE97" s="311"/>
      <c r="UAF97" s="311"/>
      <c r="UAG97" s="311"/>
      <c r="UAH97" s="311"/>
      <c r="UAI97" s="311"/>
      <c r="UAJ97" s="311"/>
      <c r="UAK97" s="311"/>
      <c r="UAL97" s="311"/>
      <c r="UAM97" s="311"/>
      <c r="UAN97" s="311"/>
      <c r="UAO97" s="311"/>
      <c r="UAP97" s="311"/>
      <c r="UAQ97" s="311"/>
      <c r="UAR97" s="311"/>
      <c r="UAS97" s="311"/>
      <c r="UAT97" s="311"/>
      <c r="UAU97" s="311"/>
      <c r="UAV97" s="311"/>
      <c r="UAW97" s="311"/>
      <c r="UAX97" s="311"/>
      <c r="UAY97" s="311"/>
      <c r="UAZ97" s="311"/>
      <c r="UBA97" s="311"/>
      <c r="UBB97" s="311"/>
      <c r="UBC97" s="311"/>
      <c r="UBD97" s="311"/>
      <c r="UBE97" s="311"/>
      <c r="UBF97" s="311"/>
      <c r="UBG97" s="311"/>
      <c r="UBH97" s="311"/>
      <c r="UBI97" s="311"/>
      <c r="UBJ97" s="311"/>
      <c r="UBK97" s="311"/>
      <c r="UBL97" s="311"/>
      <c r="UBM97" s="311"/>
      <c r="UBN97" s="311"/>
      <c r="UBO97" s="311"/>
      <c r="UBP97" s="311"/>
      <c r="UBQ97" s="311"/>
      <c r="UBR97" s="311"/>
      <c r="UBS97" s="311"/>
      <c r="UBT97" s="311"/>
      <c r="UBU97" s="311"/>
      <c r="UBV97" s="311"/>
      <c r="UBW97" s="311"/>
      <c r="UBX97" s="311"/>
      <c r="UBY97" s="311"/>
      <c r="UBZ97" s="311"/>
      <c r="UCA97" s="311"/>
      <c r="UCB97" s="311"/>
      <c r="UCC97" s="311"/>
      <c r="UCD97" s="311"/>
      <c r="UCE97" s="311"/>
      <c r="UCF97" s="311"/>
      <c r="UCG97" s="311"/>
      <c r="UCH97" s="311"/>
      <c r="UCI97" s="311"/>
      <c r="UCJ97" s="311"/>
      <c r="UCK97" s="311"/>
      <c r="UCL97" s="311"/>
      <c r="UCM97" s="311"/>
      <c r="UCN97" s="311"/>
      <c r="UCO97" s="311"/>
      <c r="UCP97" s="311"/>
      <c r="UCQ97" s="311"/>
      <c r="UCR97" s="311"/>
      <c r="UCS97" s="311"/>
      <c r="UCT97" s="311"/>
      <c r="UCU97" s="311"/>
      <c r="UCV97" s="311"/>
      <c r="UCW97" s="311"/>
      <c r="UCX97" s="311"/>
      <c r="UCY97" s="311"/>
      <c r="UCZ97" s="311"/>
      <c r="UDA97" s="311"/>
      <c r="UDB97" s="311"/>
      <c r="UDC97" s="311"/>
      <c r="UDD97" s="311"/>
      <c r="UDE97" s="311"/>
      <c r="UDF97" s="311"/>
      <c r="UDG97" s="311"/>
      <c r="UDH97" s="311"/>
      <c r="UDI97" s="311"/>
      <c r="UDJ97" s="311"/>
      <c r="UDK97" s="311"/>
      <c r="UDL97" s="311"/>
      <c r="UDM97" s="311"/>
      <c r="UDN97" s="311"/>
      <c r="UDO97" s="311"/>
      <c r="UDP97" s="311"/>
      <c r="UDQ97" s="311"/>
      <c r="UDR97" s="311"/>
      <c r="UDS97" s="311"/>
      <c r="UDT97" s="311"/>
      <c r="UDU97" s="311"/>
      <c r="UDV97" s="311"/>
      <c r="UDW97" s="311"/>
      <c r="UDX97" s="311"/>
      <c r="UDY97" s="311"/>
      <c r="UDZ97" s="311"/>
      <c r="UEA97" s="311"/>
      <c r="UEB97" s="311"/>
      <c r="UEC97" s="311"/>
      <c r="UED97" s="311"/>
      <c r="UEE97" s="311"/>
      <c r="UEF97" s="311"/>
      <c r="UEG97" s="311"/>
      <c r="UEH97" s="311"/>
      <c r="UEI97" s="311"/>
      <c r="UEJ97" s="311"/>
      <c r="UEK97" s="311"/>
      <c r="UEL97" s="311"/>
      <c r="UEM97" s="311"/>
      <c r="UEN97" s="311"/>
      <c r="UEO97" s="311"/>
      <c r="UEP97" s="311"/>
      <c r="UEQ97" s="311"/>
      <c r="UER97" s="311"/>
      <c r="UES97" s="311"/>
      <c r="UET97" s="311"/>
      <c r="UEU97" s="311"/>
      <c r="UEV97" s="311"/>
      <c r="UEW97" s="311"/>
      <c r="UEX97" s="311"/>
      <c r="UEY97" s="311"/>
      <c r="UEZ97" s="311"/>
      <c r="UFA97" s="311"/>
      <c r="UFB97" s="311"/>
      <c r="UFC97" s="311"/>
      <c r="UFD97" s="311"/>
      <c r="UFE97" s="311"/>
      <c r="UFF97" s="311"/>
      <c r="UFG97" s="311"/>
      <c r="UFH97" s="311"/>
      <c r="UFI97" s="311"/>
      <c r="UFJ97" s="311"/>
      <c r="UFK97" s="311"/>
      <c r="UFL97" s="311"/>
      <c r="UFM97" s="311"/>
      <c r="UFN97" s="311"/>
      <c r="UFO97" s="311"/>
      <c r="UFP97" s="311"/>
      <c r="UFQ97" s="311"/>
      <c r="UFR97" s="311"/>
      <c r="UFS97" s="311"/>
      <c r="UFT97" s="311"/>
      <c r="UFU97" s="311"/>
      <c r="UFV97" s="311"/>
      <c r="UFW97" s="311"/>
      <c r="UFX97" s="311"/>
      <c r="UFY97" s="311"/>
      <c r="UFZ97" s="311"/>
      <c r="UGA97" s="311"/>
      <c r="UGB97" s="311"/>
      <c r="UGC97" s="311"/>
      <c r="UGD97" s="311"/>
      <c r="UGE97" s="311"/>
      <c r="UGF97" s="311"/>
      <c r="UGG97" s="311"/>
      <c r="UGH97" s="311"/>
      <c r="UGI97" s="311"/>
      <c r="UGJ97" s="311"/>
      <c r="UGK97" s="311"/>
      <c r="UGL97" s="311"/>
      <c r="UGM97" s="311"/>
      <c r="UGN97" s="311"/>
      <c r="UGO97" s="311"/>
      <c r="UGP97" s="311"/>
      <c r="UGQ97" s="311"/>
      <c r="UGR97" s="311"/>
      <c r="UGS97" s="311"/>
      <c r="UGT97" s="311"/>
      <c r="UGU97" s="311"/>
      <c r="UGV97" s="311"/>
      <c r="UGW97" s="311"/>
      <c r="UGX97" s="311"/>
      <c r="UGY97" s="311"/>
      <c r="UGZ97" s="311"/>
      <c r="UHA97" s="311"/>
      <c r="UHB97" s="311"/>
      <c r="UHC97" s="311"/>
      <c r="UHD97" s="311"/>
      <c r="UHE97" s="311"/>
      <c r="UHF97" s="311"/>
      <c r="UHG97" s="311"/>
      <c r="UHH97" s="311"/>
      <c r="UHI97" s="311"/>
      <c r="UHJ97" s="311"/>
      <c r="UHK97" s="311"/>
      <c r="UHL97" s="311"/>
      <c r="UHM97" s="311"/>
      <c r="UHN97" s="311"/>
      <c r="UHO97" s="311"/>
      <c r="UHP97" s="311"/>
      <c r="UHQ97" s="311"/>
      <c r="UHR97" s="311"/>
      <c r="UHS97" s="311"/>
      <c r="UHT97" s="311"/>
      <c r="UHU97" s="311"/>
      <c r="UHV97" s="311"/>
      <c r="UHW97" s="311"/>
      <c r="UHX97" s="311"/>
      <c r="UHY97" s="311"/>
      <c r="UHZ97" s="311"/>
      <c r="UIA97" s="311"/>
      <c r="UIB97" s="311"/>
      <c r="UIC97" s="311"/>
      <c r="UID97" s="311"/>
      <c r="UIE97" s="311"/>
      <c r="UIF97" s="311"/>
      <c r="UIG97" s="311"/>
      <c r="UIH97" s="311"/>
      <c r="UII97" s="311"/>
      <c r="UIJ97" s="311"/>
      <c r="UIK97" s="311"/>
      <c r="UIL97" s="311"/>
      <c r="UIM97" s="311"/>
      <c r="UIN97" s="311"/>
      <c r="UIO97" s="311"/>
      <c r="UIP97" s="311"/>
      <c r="UIQ97" s="311"/>
      <c r="UIR97" s="311"/>
      <c r="UIS97" s="311"/>
      <c r="UIT97" s="311"/>
      <c r="UIU97" s="311"/>
      <c r="UIV97" s="311"/>
      <c r="UIW97" s="311"/>
      <c r="UIX97" s="311"/>
      <c r="UIY97" s="311"/>
      <c r="UIZ97" s="311"/>
      <c r="UJA97" s="311"/>
      <c r="UJB97" s="311"/>
      <c r="UJC97" s="311"/>
      <c r="UJD97" s="311"/>
      <c r="UJE97" s="311"/>
      <c r="UJF97" s="311"/>
      <c r="UJG97" s="311"/>
      <c r="UJH97" s="311"/>
      <c r="UJI97" s="311"/>
      <c r="UJJ97" s="311"/>
      <c r="UJK97" s="311"/>
      <c r="UJL97" s="311"/>
      <c r="UJM97" s="311"/>
      <c r="UJN97" s="311"/>
      <c r="UJO97" s="311"/>
      <c r="UJP97" s="311"/>
      <c r="UJQ97" s="311"/>
      <c r="UJR97" s="311"/>
      <c r="UJS97" s="311"/>
      <c r="UJT97" s="311"/>
      <c r="UJU97" s="311"/>
      <c r="UJV97" s="311"/>
      <c r="UJW97" s="311"/>
      <c r="UJX97" s="311"/>
      <c r="UJY97" s="311"/>
      <c r="UJZ97" s="311"/>
      <c r="UKA97" s="311"/>
      <c r="UKB97" s="311"/>
      <c r="UKC97" s="311"/>
      <c r="UKD97" s="311"/>
      <c r="UKE97" s="311"/>
      <c r="UKF97" s="311"/>
      <c r="UKG97" s="311"/>
      <c r="UKH97" s="311"/>
      <c r="UKI97" s="311"/>
      <c r="UKJ97" s="311"/>
      <c r="UKK97" s="311"/>
      <c r="UKL97" s="311"/>
      <c r="UKM97" s="311"/>
      <c r="UKN97" s="311"/>
      <c r="UKO97" s="311"/>
      <c r="UKP97" s="311"/>
      <c r="UKQ97" s="311"/>
      <c r="UKR97" s="311"/>
      <c r="UKS97" s="311"/>
      <c r="UKT97" s="311"/>
      <c r="UKU97" s="311"/>
      <c r="UKV97" s="311"/>
      <c r="UKW97" s="311"/>
      <c r="UKX97" s="311"/>
      <c r="UKY97" s="311"/>
      <c r="UKZ97" s="311"/>
      <c r="ULA97" s="311"/>
      <c r="ULB97" s="311"/>
      <c r="ULC97" s="311"/>
      <c r="ULD97" s="311"/>
      <c r="ULE97" s="311"/>
      <c r="ULF97" s="311"/>
      <c r="ULG97" s="311"/>
      <c r="ULH97" s="311"/>
      <c r="ULI97" s="311"/>
      <c r="ULJ97" s="311"/>
      <c r="ULK97" s="311"/>
      <c r="ULL97" s="311"/>
      <c r="ULM97" s="311"/>
      <c r="ULN97" s="311"/>
      <c r="ULO97" s="311"/>
      <c r="ULP97" s="311"/>
      <c r="ULQ97" s="311"/>
      <c r="ULR97" s="311"/>
      <c r="ULS97" s="311"/>
      <c r="ULT97" s="311"/>
      <c r="ULU97" s="311"/>
      <c r="ULV97" s="311"/>
      <c r="ULW97" s="311"/>
      <c r="ULX97" s="311"/>
      <c r="ULY97" s="311"/>
      <c r="ULZ97" s="311"/>
      <c r="UMA97" s="311"/>
      <c r="UMB97" s="311"/>
      <c r="UMC97" s="311"/>
      <c r="UMD97" s="311"/>
      <c r="UME97" s="311"/>
      <c r="UMF97" s="311"/>
      <c r="UMG97" s="311"/>
      <c r="UMH97" s="311"/>
      <c r="UMI97" s="311"/>
      <c r="UMJ97" s="311"/>
      <c r="UMK97" s="311"/>
      <c r="UML97" s="311"/>
      <c r="UMM97" s="311"/>
      <c r="UMN97" s="311"/>
      <c r="UMO97" s="311"/>
      <c r="UMP97" s="311"/>
      <c r="UMQ97" s="311"/>
      <c r="UMR97" s="311"/>
      <c r="UMS97" s="311"/>
      <c r="UMT97" s="311"/>
      <c r="UMU97" s="311"/>
      <c r="UMV97" s="311"/>
      <c r="UMW97" s="311"/>
      <c r="UMX97" s="311"/>
      <c r="UMY97" s="311"/>
      <c r="UMZ97" s="311"/>
      <c r="UNA97" s="311"/>
      <c r="UNB97" s="311"/>
      <c r="UNC97" s="311"/>
      <c r="UND97" s="311"/>
      <c r="UNE97" s="311"/>
      <c r="UNF97" s="311"/>
      <c r="UNG97" s="311"/>
      <c r="UNH97" s="311"/>
      <c r="UNI97" s="311"/>
      <c r="UNJ97" s="311"/>
      <c r="UNK97" s="311"/>
      <c r="UNL97" s="311"/>
      <c r="UNM97" s="311"/>
      <c r="UNN97" s="311"/>
      <c r="UNO97" s="311"/>
      <c r="UNP97" s="311"/>
      <c r="UNQ97" s="311"/>
      <c r="UNR97" s="311"/>
      <c r="UNS97" s="311"/>
      <c r="UNT97" s="311"/>
      <c r="UNU97" s="311"/>
      <c r="UNV97" s="311"/>
      <c r="UNW97" s="311"/>
      <c r="UNX97" s="311"/>
      <c r="UNY97" s="311"/>
      <c r="UNZ97" s="311"/>
      <c r="UOA97" s="311"/>
      <c r="UOB97" s="311"/>
      <c r="UOC97" s="311"/>
      <c r="UOD97" s="311"/>
      <c r="UOE97" s="311"/>
      <c r="UOF97" s="311"/>
      <c r="UOG97" s="311"/>
      <c r="UOH97" s="311"/>
      <c r="UOI97" s="311"/>
      <c r="UOJ97" s="311"/>
      <c r="UOK97" s="311"/>
      <c r="UOL97" s="311"/>
      <c r="UOM97" s="311"/>
      <c r="UON97" s="311"/>
      <c r="UOO97" s="311"/>
      <c r="UOP97" s="311"/>
      <c r="UOQ97" s="311"/>
      <c r="UOR97" s="311"/>
      <c r="UOS97" s="311"/>
      <c r="UOT97" s="311"/>
      <c r="UOU97" s="311"/>
      <c r="UOV97" s="311"/>
      <c r="UOW97" s="311"/>
      <c r="UOX97" s="311"/>
      <c r="UOY97" s="311"/>
      <c r="UOZ97" s="311"/>
      <c r="UPA97" s="311"/>
      <c r="UPB97" s="311"/>
      <c r="UPC97" s="311"/>
      <c r="UPD97" s="311"/>
      <c r="UPE97" s="311"/>
      <c r="UPF97" s="311"/>
      <c r="UPG97" s="311"/>
      <c r="UPH97" s="311"/>
      <c r="UPI97" s="311"/>
      <c r="UPJ97" s="311"/>
      <c r="UPK97" s="311"/>
      <c r="UPL97" s="311"/>
      <c r="UPM97" s="311"/>
      <c r="UPN97" s="311"/>
      <c r="UPO97" s="311"/>
      <c r="UPP97" s="311"/>
      <c r="UPQ97" s="311"/>
      <c r="UPR97" s="311"/>
      <c r="UPS97" s="311"/>
      <c r="UPT97" s="311"/>
      <c r="UPU97" s="311"/>
      <c r="UPV97" s="311"/>
      <c r="UPW97" s="311"/>
      <c r="UPX97" s="311"/>
      <c r="UPY97" s="311"/>
      <c r="UPZ97" s="311"/>
      <c r="UQA97" s="311"/>
      <c r="UQB97" s="311"/>
      <c r="UQC97" s="311"/>
      <c r="UQD97" s="311"/>
      <c r="UQE97" s="311"/>
      <c r="UQF97" s="311"/>
      <c r="UQG97" s="311"/>
      <c r="UQH97" s="311"/>
      <c r="UQI97" s="311"/>
      <c r="UQJ97" s="311"/>
      <c r="UQK97" s="311"/>
      <c r="UQL97" s="311"/>
      <c r="UQM97" s="311"/>
      <c r="UQN97" s="311"/>
      <c r="UQO97" s="311"/>
      <c r="UQP97" s="311"/>
      <c r="UQQ97" s="311"/>
      <c r="UQR97" s="311"/>
      <c r="UQS97" s="311"/>
      <c r="UQT97" s="311"/>
      <c r="UQU97" s="311"/>
      <c r="UQV97" s="311"/>
      <c r="UQW97" s="311"/>
      <c r="UQX97" s="311"/>
      <c r="UQY97" s="311"/>
      <c r="UQZ97" s="311"/>
      <c r="URA97" s="311"/>
      <c r="URB97" s="311"/>
      <c r="URC97" s="311"/>
      <c r="URD97" s="311"/>
      <c r="URE97" s="311"/>
      <c r="URF97" s="311"/>
      <c r="URG97" s="311"/>
      <c r="URH97" s="311"/>
      <c r="URI97" s="311"/>
      <c r="URJ97" s="311"/>
      <c r="URK97" s="311"/>
      <c r="URL97" s="311"/>
      <c r="URM97" s="311"/>
      <c r="URN97" s="311"/>
      <c r="URO97" s="311"/>
      <c r="URP97" s="311"/>
      <c r="URQ97" s="311"/>
      <c r="URR97" s="311"/>
      <c r="URS97" s="311"/>
      <c r="URT97" s="311"/>
      <c r="URU97" s="311"/>
      <c r="URV97" s="311"/>
      <c r="URW97" s="311"/>
      <c r="URX97" s="311"/>
      <c r="URY97" s="311"/>
      <c r="URZ97" s="311"/>
      <c r="USA97" s="311"/>
      <c r="USB97" s="311"/>
      <c r="USC97" s="311"/>
      <c r="USD97" s="311"/>
      <c r="USE97" s="311"/>
      <c r="USF97" s="311"/>
      <c r="USG97" s="311"/>
      <c r="USH97" s="311"/>
      <c r="USI97" s="311"/>
      <c r="USJ97" s="311"/>
      <c r="USK97" s="311"/>
      <c r="USL97" s="311"/>
      <c r="USM97" s="311"/>
      <c r="USN97" s="311"/>
      <c r="USO97" s="311"/>
      <c r="USP97" s="311"/>
      <c r="USQ97" s="311"/>
      <c r="USR97" s="311"/>
      <c r="USS97" s="311"/>
      <c r="UST97" s="311"/>
      <c r="USU97" s="311"/>
      <c r="USV97" s="311"/>
      <c r="USW97" s="311"/>
      <c r="USX97" s="311"/>
      <c r="USY97" s="311"/>
      <c r="USZ97" s="311"/>
      <c r="UTA97" s="311"/>
      <c r="UTB97" s="311"/>
      <c r="UTC97" s="311"/>
      <c r="UTD97" s="311"/>
      <c r="UTE97" s="311"/>
      <c r="UTF97" s="311"/>
      <c r="UTG97" s="311"/>
      <c r="UTH97" s="311"/>
      <c r="UTI97" s="311"/>
      <c r="UTJ97" s="311"/>
      <c r="UTK97" s="311"/>
      <c r="UTL97" s="311"/>
      <c r="UTM97" s="311"/>
      <c r="UTN97" s="311"/>
      <c r="UTO97" s="311"/>
      <c r="UTP97" s="311"/>
      <c r="UTQ97" s="311"/>
      <c r="UTR97" s="311"/>
      <c r="UTS97" s="311"/>
      <c r="UTT97" s="311"/>
      <c r="UTU97" s="311"/>
      <c r="UTV97" s="311"/>
      <c r="UTW97" s="311"/>
      <c r="UTX97" s="311"/>
      <c r="UTY97" s="311"/>
      <c r="UTZ97" s="311"/>
      <c r="UUA97" s="311"/>
      <c r="UUB97" s="311"/>
      <c r="UUC97" s="311"/>
      <c r="UUD97" s="311"/>
      <c r="UUE97" s="311"/>
      <c r="UUF97" s="311"/>
      <c r="UUG97" s="311"/>
      <c r="UUH97" s="311"/>
      <c r="UUI97" s="311"/>
      <c r="UUJ97" s="311"/>
      <c r="UUK97" s="311"/>
      <c r="UUL97" s="311"/>
      <c r="UUM97" s="311"/>
      <c r="UUN97" s="311"/>
      <c r="UUO97" s="311"/>
      <c r="UUP97" s="311"/>
      <c r="UUQ97" s="311"/>
      <c r="UUR97" s="311"/>
      <c r="UUS97" s="311"/>
      <c r="UUT97" s="311"/>
      <c r="UUU97" s="311"/>
      <c r="UUV97" s="311"/>
      <c r="UUW97" s="311"/>
      <c r="UUX97" s="311"/>
      <c r="UUY97" s="311"/>
      <c r="UUZ97" s="311"/>
      <c r="UVA97" s="311"/>
      <c r="UVB97" s="311"/>
      <c r="UVC97" s="311"/>
      <c r="UVD97" s="311"/>
      <c r="UVE97" s="311"/>
      <c r="UVF97" s="311"/>
      <c r="UVG97" s="311"/>
      <c r="UVH97" s="311"/>
      <c r="UVI97" s="311"/>
      <c r="UVJ97" s="311"/>
      <c r="UVK97" s="311"/>
      <c r="UVL97" s="311"/>
      <c r="UVM97" s="311"/>
      <c r="UVN97" s="311"/>
      <c r="UVO97" s="311"/>
      <c r="UVP97" s="311"/>
      <c r="UVQ97" s="311"/>
      <c r="UVR97" s="311"/>
      <c r="UVS97" s="311"/>
      <c r="UVT97" s="311"/>
      <c r="UVU97" s="311"/>
      <c r="UVV97" s="311"/>
      <c r="UVW97" s="311"/>
      <c r="UVX97" s="311"/>
      <c r="UVY97" s="311"/>
      <c r="UVZ97" s="311"/>
      <c r="UWA97" s="311"/>
      <c r="UWB97" s="311"/>
      <c r="UWC97" s="311"/>
      <c r="UWD97" s="311"/>
      <c r="UWE97" s="311"/>
      <c r="UWF97" s="311"/>
      <c r="UWG97" s="311"/>
      <c r="UWH97" s="311"/>
      <c r="UWI97" s="311"/>
      <c r="UWJ97" s="311"/>
      <c r="UWK97" s="311"/>
      <c r="UWL97" s="311"/>
      <c r="UWM97" s="311"/>
      <c r="UWN97" s="311"/>
      <c r="UWO97" s="311"/>
      <c r="UWP97" s="311"/>
      <c r="UWQ97" s="311"/>
      <c r="UWR97" s="311"/>
      <c r="UWS97" s="311"/>
      <c r="UWT97" s="311"/>
      <c r="UWU97" s="311"/>
      <c r="UWV97" s="311"/>
      <c r="UWW97" s="311"/>
      <c r="UWX97" s="311"/>
      <c r="UWY97" s="311"/>
      <c r="UWZ97" s="311"/>
      <c r="UXA97" s="311"/>
      <c r="UXB97" s="311"/>
      <c r="UXC97" s="311"/>
      <c r="UXD97" s="311"/>
      <c r="UXE97" s="311"/>
      <c r="UXF97" s="311"/>
      <c r="UXG97" s="311"/>
      <c r="UXH97" s="311"/>
      <c r="UXI97" s="311"/>
      <c r="UXJ97" s="311"/>
      <c r="UXK97" s="311"/>
      <c r="UXL97" s="311"/>
      <c r="UXM97" s="311"/>
      <c r="UXN97" s="311"/>
      <c r="UXO97" s="311"/>
      <c r="UXP97" s="311"/>
      <c r="UXQ97" s="311"/>
      <c r="UXR97" s="311"/>
      <c r="UXS97" s="311"/>
      <c r="UXT97" s="311"/>
      <c r="UXU97" s="311"/>
      <c r="UXV97" s="311"/>
      <c r="UXW97" s="311"/>
      <c r="UXX97" s="311"/>
      <c r="UXY97" s="311"/>
      <c r="UXZ97" s="311"/>
      <c r="UYA97" s="311"/>
      <c r="UYB97" s="311"/>
      <c r="UYC97" s="311"/>
      <c r="UYD97" s="311"/>
      <c r="UYE97" s="311"/>
      <c r="UYF97" s="311"/>
      <c r="UYG97" s="311"/>
      <c r="UYH97" s="311"/>
      <c r="UYI97" s="311"/>
      <c r="UYJ97" s="311"/>
      <c r="UYK97" s="311"/>
      <c r="UYL97" s="311"/>
      <c r="UYM97" s="311"/>
      <c r="UYN97" s="311"/>
      <c r="UYO97" s="311"/>
      <c r="UYP97" s="311"/>
      <c r="UYQ97" s="311"/>
      <c r="UYR97" s="311"/>
      <c r="UYS97" s="311"/>
      <c r="UYT97" s="311"/>
      <c r="UYU97" s="311"/>
      <c r="UYV97" s="311"/>
      <c r="UYW97" s="311"/>
      <c r="UYX97" s="311"/>
      <c r="UYY97" s="311"/>
      <c r="UYZ97" s="311"/>
      <c r="UZA97" s="311"/>
      <c r="UZB97" s="311"/>
      <c r="UZC97" s="311"/>
      <c r="UZD97" s="311"/>
      <c r="UZE97" s="311"/>
      <c r="UZF97" s="311"/>
      <c r="UZG97" s="311"/>
      <c r="UZH97" s="311"/>
      <c r="UZI97" s="311"/>
      <c r="UZJ97" s="311"/>
      <c r="UZK97" s="311"/>
      <c r="UZL97" s="311"/>
      <c r="UZM97" s="311"/>
      <c r="UZN97" s="311"/>
      <c r="UZO97" s="311"/>
      <c r="UZP97" s="311"/>
      <c r="UZQ97" s="311"/>
      <c r="UZR97" s="311"/>
      <c r="UZS97" s="311"/>
      <c r="UZT97" s="311"/>
      <c r="UZU97" s="311"/>
      <c r="UZV97" s="311"/>
      <c r="UZW97" s="311"/>
      <c r="UZX97" s="311"/>
      <c r="UZY97" s="311"/>
      <c r="UZZ97" s="311"/>
      <c r="VAA97" s="311"/>
      <c r="VAB97" s="311"/>
      <c r="VAC97" s="311"/>
      <c r="VAD97" s="311"/>
      <c r="VAE97" s="311"/>
      <c r="VAF97" s="311"/>
      <c r="VAG97" s="311"/>
      <c r="VAH97" s="311"/>
      <c r="VAI97" s="311"/>
      <c r="VAJ97" s="311"/>
      <c r="VAK97" s="311"/>
      <c r="VAL97" s="311"/>
      <c r="VAM97" s="311"/>
      <c r="VAN97" s="311"/>
      <c r="VAO97" s="311"/>
      <c r="VAP97" s="311"/>
      <c r="VAQ97" s="311"/>
      <c r="VAR97" s="311"/>
      <c r="VAS97" s="311"/>
      <c r="VAT97" s="311"/>
      <c r="VAU97" s="311"/>
      <c r="VAV97" s="311"/>
      <c r="VAW97" s="311"/>
      <c r="VAX97" s="311"/>
      <c r="VAY97" s="311"/>
      <c r="VAZ97" s="311"/>
      <c r="VBA97" s="311"/>
      <c r="VBB97" s="311"/>
      <c r="VBC97" s="311"/>
      <c r="VBD97" s="311"/>
      <c r="VBE97" s="311"/>
      <c r="VBF97" s="311"/>
      <c r="VBG97" s="311"/>
      <c r="VBH97" s="311"/>
      <c r="VBI97" s="311"/>
      <c r="VBJ97" s="311"/>
      <c r="VBK97" s="311"/>
      <c r="VBL97" s="311"/>
      <c r="VBM97" s="311"/>
      <c r="VBN97" s="311"/>
      <c r="VBO97" s="311"/>
      <c r="VBP97" s="311"/>
      <c r="VBQ97" s="311"/>
      <c r="VBR97" s="311"/>
      <c r="VBS97" s="311"/>
      <c r="VBT97" s="311"/>
      <c r="VBU97" s="311"/>
      <c r="VBV97" s="311"/>
      <c r="VBW97" s="311"/>
      <c r="VBX97" s="311"/>
      <c r="VBY97" s="311"/>
      <c r="VBZ97" s="311"/>
      <c r="VCA97" s="311"/>
      <c r="VCB97" s="311"/>
      <c r="VCC97" s="311"/>
      <c r="VCD97" s="311"/>
      <c r="VCE97" s="311"/>
      <c r="VCF97" s="311"/>
      <c r="VCG97" s="311"/>
      <c r="VCH97" s="311"/>
      <c r="VCI97" s="311"/>
      <c r="VCJ97" s="311"/>
      <c r="VCK97" s="311"/>
      <c r="VCL97" s="311"/>
      <c r="VCM97" s="311"/>
      <c r="VCN97" s="311"/>
      <c r="VCO97" s="311"/>
      <c r="VCP97" s="311"/>
      <c r="VCQ97" s="311"/>
      <c r="VCR97" s="311"/>
      <c r="VCS97" s="311"/>
      <c r="VCT97" s="311"/>
      <c r="VCU97" s="311"/>
      <c r="VCV97" s="311"/>
      <c r="VCW97" s="311"/>
      <c r="VCX97" s="311"/>
      <c r="VCY97" s="311"/>
      <c r="VCZ97" s="311"/>
      <c r="VDA97" s="311"/>
      <c r="VDB97" s="311"/>
      <c r="VDC97" s="311"/>
      <c r="VDD97" s="311"/>
      <c r="VDE97" s="311"/>
      <c r="VDF97" s="311"/>
      <c r="VDG97" s="311"/>
      <c r="VDH97" s="311"/>
      <c r="VDI97" s="311"/>
      <c r="VDJ97" s="311"/>
      <c r="VDK97" s="311"/>
      <c r="VDL97" s="311"/>
      <c r="VDM97" s="311"/>
      <c r="VDN97" s="311"/>
      <c r="VDO97" s="311"/>
      <c r="VDP97" s="311"/>
      <c r="VDQ97" s="311"/>
      <c r="VDR97" s="311"/>
      <c r="VDS97" s="311"/>
      <c r="VDT97" s="311"/>
      <c r="VDU97" s="311"/>
      <c r="VDV97" s="311"/>
      <c r="VDW97" s="311"/>
      <c r="VDX97" s="311"/>
      <c r="VDY97" s="311"/>
      <c r="VDZ97" s="311"/>
      <c r="VEA97" s="311"/>
      <c r="VEB97" s="311"/>
      <c r="VEC97" s="311"/>
      <c r="VED97" s="311"/>
      <c r="VEE97" s="311"/>
      <c r="VEF97" s="311"/>
      <c r="VEG97" s="311"/>
      <c r="VEH97" s="311"/>
      <c r="VEI97" s="311"/>
      <c r="VEJ97" s="311"/>
      <c r="VEK97" s="311"/>
      <c r="VEL97" s="311"/>
      <c r="VEM97" s="311"/>
      <c r="VEN97" s="311"/>
      <c r="VEO97" s="311"/>
      <c r="VEP97" s="311"/>
      <c r="VEQ97" s="311"/>
      <c r="VER97" s="311"/>
      <c r="VES97" s="311"/>
      <c r="VET97" s="311"/>
      <c r="VEU97" s="311"/>
      <c r="VEV97" s="311"/>
      <c r="VEW97" s="311"/>
      <c r="VEX97" s="311"/>
      <c r="VEY97" s="311"/>
      <c r="VEZ97" s="311"/>
      <c r="VFA97" s="311"/>
      <c r="VFB97" s="311"/>
      <c r="VFC97" s="311"/>
      <c r="VFD97" s="311"/>
      <c r="VFE97" s="311"/>
      <c r="VFF97" s="311"/>
      <c r="VFG97" s="311"/>
      <c r="VFH97" s="311"/>
      <c r="VFI97" s="311"/>
      <c r="VFJ97" s="311"/>
      <c r="VFK97" s="311"/>
      <c r="VFL97" s="311"/>
      <c r="VFM97" s="311"/>
      <c r="VFN97" s="311"/>
      <c r="VFO97" s="311"/>
      <c r="VFP97" s="311"/>
      <c r="VFQ97" s="311"/>
      <c r="VFR97" s="311"/>
      <c r="VFS97" s="311"/>
      <c r="VFT97" s="311"/>
      <c r="VFU97" s="311"/>
      <c r="VFV97" s="311"/>
      <c r="VFW97" s="311"/>
      <c r="VFX97" s="311"/>
      <c r="VFY97" s="311"/>
      <c r="VFZ97" s="311"/>
      <c r="VGA97" s="311"/>
      <c r="VGB97" s="311"/>
      <c r="VGC97" s="311"/>
      <c r="VGD97" s="311"/>
      <c r="VGE97" s="311"/>
      <c r="VGF97" s="311"/>
      <c r="VGG97" s="311"/>
      <c r="VGH97" s="311"/>
      <c r="VGI97" s="311"/>
      <c r="VGJ97" s="311"/>
      <c r="VGK97" s="311"/>
      <c r="VGL97" s="311"/>
      <c r="VGM97" s="311"/>
      <c r="VGN97" s="311"/>
      <c r="VGO97" s="311"/>
      <c r="VGP97" s="311"/>
      <c r="VGQ97" s="311"/>
      <c r="VGR97" s="311"/>
      <c r="VGS97" s="311"/>
      <c r="VGT97" s="311"/>
      <c r="VGU97" s="311"/>
      <c r="VGV97" s="311"/>
      <c r="VGW97" s="311"/>
      <c r="VGX97" s="311"/>
      <c r="VGY97" s="311"/>
      <c r="VGZ97" s="311"/>
      <c r="VHA97" s="311"/>
      <c r="VHB97" s="311"/>
      <c r="VHC97" s="311"/>
      <c r="VHD97" s="311"/>
      <c r="VHE97" s="311"/>
      <c r="VHF97" s="311"/>
      <c r="VHG97" s="311"/>
      <c r="VHH97" s="311"/>
      <c r="VHI97" s="311"/>
      <c r="VHJ97" s="311"/>
      <c r="VHK97" s="311"/>
      <c r="VHL97" s="311"/>
      <c r="VHM97" s="311"/>
      <c r="VHN97" s="311"/>
      <c r="VHO97" s="311"/>
      <c r="VHP97" s="311"/>
      <c r="VHQ97" s="311"/>
      <c r="VHR97" s="311"/>
      <c r="VHS97" s="311"/>
      <c r="VHT97" s="311"/>
      <c r="VHU97" s="311"/>
      <c r="VHV97" s="311"/>
      <c r="VHW97" s="311"/>
      <c r="VHX97" s="311"/>
      <c r="VHY97" s="311"/>
      <c r="VHZ97" s="311"/>
      <c r="VIA97" s="311"/>
      <c r="VIB97" s="311"/>
      <c r="VIC97" s="311"/>
      <c r="VID97" s="311"/>
      <c r="VIE97" s="311"/>
      <c r="VIF97" s="311"/>
      <c r="VIG97" s="311"/>
      <c r="VIH97" s="311"/>
      <c r="VII97" s="311"/>
      <c r="VIJ97" s="311"/>
      <c r="VIK97" s="311"/>
      <c r="VIL97" s="311"/>
      <c r="VIM97" s="311"/>
      <c r="VIN97" s="311"/>
      <c r="VIO97" s="311"/>
      <c r="VIP97" s="311"/>
      <c r="VIQ97" s="311"/>
      <c r="VIR97" s="311"/>
      <c r="VIS97" s="311"/>
      <c r="VIT97" s="311"/>
      <c r="VIU97" s="311"/>
      <c r="VIV97" s="311"/>
      <c r="VIW97" s="311"/>
      <c r="VIX97" s="311"/>
      <c r="VIY97" s="311"/>
      <c r="VIZ97" s="311"/>
      <c r="VJA97" s="311"/>
      <c r="VJB97" s="311"/>
      <c r="VJC97" s="311"/>
      <c r="VJD97" s="311"/>
      <c r="VJE97" s="311"/>
      <c r="VJF97" s="311"/>
      <c r="VJG97" s="311"/>
      <c r="VJH97" s="311"/>
      <c r="VJI97" s="311"/>
      <c r="VJJ97" s="311"/>
      <c r="VJK97" s="311"/>
      <c r="VJL97" s="311"/>
      <c r="VJM97" s="311"/>
      <c r="VJN97" s="311"/>
      <c r="VJO97" s="311"/>
      <c r="VJP97" s="311"/>
      <c r="VJQ97" s="311"/>
      <c r="VJR97" s="311"/>
      <c r="VJS97" s="311"/>
      <c r="VJT97" s="311"/>
      <c r="VJU97" s="311"/>
      <c r="VJV97" s="311"/>
      <c r="VJW97" s="311"/>
      <c r="VJX97" s="311"/>
      <c r="VJY97" s="311"/>
      <c r="VJZ97" s="311"/>
      <c r="VKA97" s="311"/>
      <c r="VKB97" s="311"/>
      <c r="VKC97" s="311"/>
      <c r="VKD97" s="311"/>
      <c r="VKE97" s="311"/>
      <c r="VKF97" s="311"/>
      <c r="VKG97" s="311"/>
      <c r="VKH97" s="311"/>
      <c r="VKI97" s="311"/>
      <c r="VKJ97" s="311"/>
      <c r="VKK97" s="311"/>
      <c r="VKL97" s="311"/>
      <c r="VKM97" s="311"/>
      <c r="VKN97" s="311"/>
      <c r="VKO97" s="311"/>
      <c r="VKP97" s="311"/>
      <c r="VKQ97" s="311"/>
      <c r="VKR97" s="311"/>
      <c r="VKS97" s="311"/>
      <c r="VKT97" s="311"/>
      <c r="VKU97" s="311"/>
      <c r="VKV97" s="311"/>
      <c r="VKW97" s="311"/>
      <c r="VKX97" s="311"/>
      <c r="VKY97" s="311"/>
      <c r="VKZ97" s="311"/>
      <c r="VLA97" s="311"/>
      <c r="VLB97" s="311"/>
      <c r="VLC97" s="311"/>
      <c r="VLD97" s="311"/>
      <c r="VLE97" s="311"/>
      <c r="VLF97" s="311"/>
      <c r="VLG97" s="311"/>
      <c r="VLH97" s="311"/>
      <c r="VLI97" s="311"/>
      <c r="VLJ97" s="311"/>
      <c r="VLK97" s="311"/>
      <c r="VLL97" s="311"/>
      <c r="VLM97" s="311"/>
      <c r="VLN97" s="311"/>
      <c r="VLO97" s="311"/>
      <c r="VLP97" s="311"/>
      <c r="VLQ97" s="311"/>
      <c r="VLR97" s="311"/>
      <c r="VLS97" s="311"/>
      <c r="VLT97" s="311"/>
      <c r="VLU97" s="311"/>
      <c r="VLV97" s="311"/>
      <c r="VLW97" s="311"/>
      <c r="VLX97" s="311"/>
      <c r="VLY97" s="311"/>
      <c r="VLZ97" s="311"/>
      <c r="VMA97" s="311"/>
      <c r="VMB97" s="311"/>
      <c r="VMC97" s="311"/>
      <c r="VMD97" s="311"/>
      <c r="VME97" s="311"/>
      <c r="VMF97" s="311"/>
      <c r="VMG97" s="311"/>
      <c r="VMH97" s="311"/>
      <c r="VMI97" s="311"/>
      <c r="VMJ97" s="311"/>
      <c r="VMK97" s="311"/>
      <c r="VML97" s="311"/>
      <c r="VMM97" s="311"/>
      <c r="VMN97" s="311"/>
      <c r="VMO97" s="311"/>
      <c r="VMP97" s="311"/>
      <c r="VMQ97" s="311"/>
      <c r="VMR97" s="311"/>
      <c r="VMS97" s="311"/>
      <c r="VMT97" s="311"/>
      <c r="VMU97" s="311"/>
      <c r="VMV97" s="311"/>
      <c r="VMW97" s="311"/>
      <c r="VMX97" s="311"/>
      <c r="VMY97" s="311"/>
      <c r="VMZ97" s="311"/>
      <c r="VNA97" s="311"/>
      <c r="VNB97" s="311"/>
      <c r="VNC97" s="311"/>
      <c r="VND97" s="311"/>
      <c r="VNE97" s="311"/>
      <c r="VNF97" s="311"/>
      <c r="VNG97" s="311"/>
      <c r="VNH97" s="311"/>
      <c r="VNI97" s="311"/>
      <c r="VNJ97" s="311"/>
      <c r="VNK97" s="311"/>
      <c r="VNL97" s="311"/>
      <c r="VNM97" s="311"/>
      <c r="VNN97" s="311"/>
      <c r="VNO97" s="311"/>
      <c r="VNP97" s="311"/>
      <c r="VNQ97" s="311"/>
      <c r="VNR97" s="311"/>
      <c r="VNS97" s="311"/>
      <c r="VNT97" s="311"/>
      <c r="VNU97" s="311"/>
      <c r="VNV97" s="311"/>
      <c r="VNW97" s="311"/>
      <c r="VNX97" s="311"/>
      <c r="VNY97" s="311"/>
      <c r="VNZ97" s="311"/>
      <c r="VOA97" s="311"/>
      <c r="VOB97" s="311"/>
      <c r="VOC97" s="311"/>
      <c r="VOD97" s="311"/>
      <c r="VOE97" s="311"/>
      <c r="VOF97" s="311"/>
      <c r="VOG97" s="311"/>
      <c r="VOH97" s="311"/>
      <c r="VOI97" s="311"/>
      <c r="VOJ97" s="311"/>
      <c r="VOK97" s="311"/>
      <c r="VOL97" s="311"/>
      <c r="VOM97" s="311"/>
      <c r="VON97" s="311"/>
      <c r="VOO97" s="311"/>
      <c r="VOP97" s="311"/>
      <c r="VOQ97" s="311"/>
      <c r="VOR97" s="311"/>
      <c r="VOS97" s="311"/>
      <c r="VOT97" s="311"/>
      <c r="VOU97" s="311"/>
      <c r="VOV97" s="311"/>
      <c r="VOW97" s="311"/>
      <c r="VOX97" s="311"/>
      <c r="VOY97" s="311"/>
      <c r="VOZ97" s="311"/>
      <c r="VPA97" s="311"/>
      <c r="VPB97" s="311"/>
      <c r="VPC97" s="311"/>
      <c r="VPD97" s="311"/>
      <c r="VPE97" s="311"/>
      <c r="VPF97" s="311"/>
      <c r="VPG97" s="311"/>
      <c r="VPH97" s="311"/>
      <c r="VPI97" s="311"/>
      <c r="VPJ97" s="311"/>
      <c r="VPK97" s="311"/>
      <c r="VPL97" s="311"/>
      <c r="VPM97" s="311"/>
      <c r="VPN97" s="311"/>
      <c r="VPO97" s="311"/>
      <c r="VPP97" s="311"/>
      <c r="VPQ97" s="311"/>
      <c r="VPR97" s="311"/>
      <c r="VPS97" s="311"/>
      <c r="VPT97" s="311"/>
      <c r="VPU97" s="311"/>
      <c r="VPV97" s="311"/>
      <c r="VPW97" s="311"/>
      <c r="VPX97" s="311"/>
      <c r="VPY97" s="311"/>
      <c r="VPZ97" s="311"/>
      <c r="VQA97" s="311"/>
      <c r="VQB97" s="311"/>
      <c r="VQC97" s="311"/>
      <c r="VQD97" s="311"/>
      <c r="VQE97" s="311"/>
      <c r="VQF97" s="311"/>
      <c r="VQG97" s="311"/>
      <c r="VQH97" s="311"/>
      <c r="VQI97" s="311"/>
      <c r="VQJ97" s="311"/>
      <c r="VQK97" s="311"/>
      <c r="VQL97" s="311"/>
      <c r="VQM97" s="311"/>
      <c r="VQN97" s="311"/>
      <c r="VQO97" s="311"/>
      <c r="VQP97" s="311"/>
      <c r="VQQ97" s="311"/>
      <c r="VQR97" s="311"/>
      <c r="VQS97" s="311"/>
      <c r="VQT97" s="311"/>
      <c r="VQU97" s="311"/>
      <c r="VQV97" s="311"/>
      <c r="VQW97" s="311"/>
      <c r="VQX97" s="311"/>
      <c r="VQY97" s="311"/>
      <c r="VQZ97" s="311"/>
      <c r="VRA97" s="311"/>
      <c r="VRB97" s="311"/>
      <c r="VRC97" s="311"/>
      <c r="VRD97" s="311"/>
      <c r="VRE97" s="311"/>
      <c r="VRF97" s="311"/>
      <c r="VRG97" s="311"/>
      <c r="VRH97" s="311"/>
      <c r="VRI97" s="311"/>
      <c r="VRJ97" s="311"/>
      <c r="VRK97" s="311"/>
      <c r="VRL97" s="311"/>
      <c r="VRM97" s="311"/>
      <c r="VRN97" s="311"/>
      <c r="VRO97" s="311"/>
      <c r="VRP97" s="311"/>
      <c r="VRQ97" s="311"/>
      <c r="VRR97" s="311"/>
      <c r="VRS97" s="311"/>
      <c r="VRT97" s="311"/>
      <c r="VRU97" s="311"/>
      <c r="VRV97" s="311"/>
      <c r="VRW97" s="311"/>
      <c r="VRX97" s="311"/>
      <c r="VRY97" s="311"/>
      <c r="VRZ97" s="311"/>
      <c r="VSA97" s="311"/>
      <c r="VSB97" s="311"/>
      <c r="VSC97" s="311"/>
      <c r="VSD97" s="311"/>
      <c r="VSE97" s="311"/>
      <c r="VSF97" s="311"/>
      <c r="VSG97" s="311"/>
      <c r="VSH97" s="311"/>
      <c r="VSI97" s="311"/>
      <c r="VSJ97" s="311"/>
      <c r="VSK97" s="311"/>
      <c r="VSL97" s="311"/>
      <c r="VSM97" s="311"/>
      <c r="VSN97" s="311"/>
      <c r="VSO97" s="311"/>
      <c r="VSP97" s="311"/>
      <c r="VSQ97" s="311"/>
      <c r="VSR97" s="311"/>
      <c r="VSS97" s="311"/>
      <c r="VST97" s="311"/>
      <c r="VSU97" s="311"/>
      <c r="VSV97" s="311"/>
      <c r="VSW97" s="311"/>
      <c r="VSX97" s="311"/>
      <c r="VSY97" s="311"/>
      <c r="VSZ97" s="311"/>
      <c r="VTA97" s="311"/>
      <c r="VTB97" s="311"/>
      <c r="VTC97" s="311"/>
      <c r="VTD97" s="311"/>
      <c r="VTE97" s="311"/>
      <c r="VTF97" s="311"/>
      <c r="VTG97" s="311"/>
      <c r="VTH97" s="311"/>
      <c r="VTI97" s="311"/>
      <c r="VTJ97" s="311"/>
      <c r="VTK97" s="311"/>
      <c r="VTL97" s="311"/>
      <c r="VTM97" s="311"/>
      <c r="VTN97" s="311"/>
      <c r="VTO97" s="311"/>
      <c r="VTP97" s="311"/>
      <c r="VTQ97" s="311"/>
      <c r="VTR97" s="311"/>
      <c r="VTS97" s="311"/>
      <c r="VTT97" s="311"/>
      <c r="VTU97" s="311"/>
      <c r="VTV97" s="311"/>
      <c r="VTW97" s="311"/>
      <c r="VTX97" s="311"/>
      <c r="VTY97" s="311"/>
      <c r="VTZ97" s="311"/>
      <c r="VUA97" s="311"/>
      <c r="VUB97" s="311"/>
      <c r="VUC97" s="311"/>
      <c r="VUD97" s="311"/>
      <c r="VUE97" s="311"/>
      <c r="VUF97" s="311"/>
      <c r="VUG97" s="311"/>
      <c r="VUH97" s="311"/>
      <c r="VUI97" s="311"/>
      <c r="VUJ97" s="311"/>
      <c r="VUK97" s="311"/>
      <c r="VUL97" s="311"/>
      <c r="VUM97" s="311"/>
      <c r="VUN97" s="311"/>
      <c r="VUO97" s="311"/>
      <c r="VUP97" s="311"/>
      <c r="VUQ97" s="311"/>
      <c r="VUR97" s="311"/>
      <c r="VUS97" s="311"/>
      <c r="VUT97" s="311"/>
      <c r="VUU97" s="311"/>
      <c r="VUV97" s="311"/>
      <c r="VUW97" s="311"/>
      <c r="VUX97" s="311"/>
      <c r="VUY97" s="311"/>
      <c r="VUZ97" s="311"/>
      <c r="VVA97" s="311"/>
      <c r="VVB97" s="311"/>
      <c r="VVC97" s="311"/>
      <c r="VVD97" s="311"/>
      <c r="VVE97" s="311"/>
      <c r="VVF97" s="311"/>
      <c r="VVG97" s="311"/>
      <c r="VVH97" s="311"/>
      <c r="VVI97" s="311"/>
      <c r="VVJ97" s="311"/>
      <c r="VVK97" s="311"/>
      <c r="VVL97" s="311"/>
      <c r="VVM97" s="311"/>
      <c r="VVN97" s="311"/>
      <c r="VVO97" s="311"/>
      <c r="VVP97" s="311"/>
      <c r="VVQ97" s="311"/>
      <c r="VVR97" s="311"/>
      <c r="VVS97" s="311"/>
      <c r="VVT97" s="311"/>
      <c r="VVU97" s="311"/>
      <c r="VVV97" s="311"/>
      <c r="VVW97" s="311"/>
      <c r="VVX97" s="311"/>
      <c r="VVY97" s="311"/>
      <c r="VVZ97" s="311"/>
      <c r="VWA97" s="311"/>
      <c r="VWB97" s="311"/>
      <c r="VWC97" s="311"/>
      <c r="VWD97" s="311"/>
      <c r="VWE97" s="311"/>
      <c r="VWF97" s="311"/>
      <c r="VWG97" s="311"/>
      <c r="VWH97" s="311"/>
      <c r="VWI97" s="311"/>
      <c r="VWJ97" s="311"/>
      <c r="VWK97" s="311"/>
      <c r="VWL97" s="311"/>
      <c r="VWM97" s="311"/>
      <c r="VWN97" s="311"/>
      <c r="VWO97" s="311"/>
      <c r="VWP97" s="311"/>
      <c r="VWQ97" s="311"/>
      <c r="VWR97" s="311"/>
      <c r="VWS97" s="311"/>
      <c r="VWT97" s="311"/>
      <c r="VWU97" s="311"/>
      <c r="VWV97" s="311"/>
      <c r="VWW97" s="311"/>
      <c r="VWX97" s="311"/>
      <c r="VWY97" s="311"/>
      <c r="VWZ97" s="311"/>
      <c r="VXA97" s="311"/>
      <c r="VXB97" s="311"/>
      <c r="VXC97" s="311"/>
      <c r="VXD97" s="311"/>
      <c r="VXE97" s="311"/>
      <c r="VXF97" s="311"/>
      <c r="VXG97" s="311"/>
      <c r="VXH97" s="311"/>
      <c r="VXI97" s="311"/>
      <c r="VXJ97" s="311"/>
      <c r="VXK97" s="311"/>
      <c r="VXL97" s="311"/>
      <c r="VXM97" s="311"/>
      <c r="VXN97" s="311"/>
      <c r="VXO97" s="311"/>
      <c r="VXP97" s="311"/>
      <c r="VXQ97" s="311"/>
      <c r="VXR97" s="311"/>
      <c r="VXS97" s="311"/>
      <c r="VXT97" s="311"/>
      <c r="VXU97" s="311"/>
      <c r="VXV97" s="311"/>
      <c r="VXW97" s="311"/>
      <c r="VXX97" s="311"/>
      <c r="VXY97" s="311"/>
      <c r="VXZ97" s="311"/>
      <c r="VYA97" s="311"/>
      <c r="VYB97" s="311"/>
      <c r="VYC97" s="311"/>
      <c r="VYD97" s="311"/>
      <c r="VYE97" s="311"/>
      <c r="VYF97" s="311"/>
      <c r="VYG97" s="311"/>
      <c r="VYH97" s="311"/>
      <c r="VYI97" s="311"/>
      <c r="VYJ97" s="311"/>
      <c r="VYK97" s="311"/>
      <c r="VYL97" s="311"/>
      <c r="VYM97" s="311"/>
      <c r="VYN97" s="311"/>
      <c r="VYO97" s="311"/>
      <c r="VYP97" s="311"/>
      <c r="VYQ97" s="311"/>
      <c r="VYR97" s="311"/>
      <c r="VYS97" s="311"/>
      <c r="VYT97" s="311"/>
      <c r="VYU97" s="311"/>
      <c r="VYV97" s="311"/>
      <c r="VYW97" s="311"/>
      <c r="VYX97" s="311"/>
      <c r="VYY97" s="311"/>
      <c r="VYZ97" s="311"/>
      <c r="VZA97" s="311"/>
      <c r="VZB97" s="311"/>
      <c r="VZC97" s="311"/>
      <c r="VZD97" s="311"/>
      <c r="VZE97" s="311"/>
      <c r="VZF97" s="311"/>
      <c r="VZG97" s="311"/>
      <c r="VZH97" s="311"/>
      <c r="VZI97" s="311"/>
      <c r="VZJ97" s="311"/>
      <c r="VZK97" s="311"/>
      <c r="VZL97" s="311"/>
      <c r="VZM97" s="311"/>
      <c r="VZN97" s="311"/>
      <c r="VZO97" s="311"/>
      <c r="VZP97" s="311"/>
      <c r="VZQ97" s="311"/>
      <c r="VZR97" s="311"/>
      <c r="VZS97" s="311"/>
      <c r="VZT97" s="311"/>
      <c r="VZU97" s="311"/>
      <c r="VZV97" s="311"/>
      <c r="VZW97" s="311"/>
      <c r="VZX97" s="311"/>
      <c r="VZY97" s="311"/>
      <c r="VZZ97" s="311"/>
      <c r="WAA97" s="311"/>
      <c r="WAB97" s="311"/>
      <c r="WAC97" s="311"/>
      <c r="WAD97" s="311"/>
      <c r="WAE97" s="311"/>
      <c r="WAF97" s="311"/>
      <c r="WAG97" s="311"/>
      <c r="WAH97" s="311"/>
      <c r="WAI97" s="311"/>
      <c r="WAJ97" s="311"/>
      <c r="WAK97" s="311"/>
      <c r="WAL97" s="311"/>
      <c r="WAM97" s="311"/>
      <c r="WAN97" s="311"/>
      <c r="WAO97" s="311"/>
      <c r="WAP97" s="311"/>
      <c r="WAQ97" s="311"/>
      <c r="WAR97" s="311"/>
      <c r="WAS97" s="311"/>
      <c r="WAT97" s="311"/>
      <c r="WAU97" s="311"/>
      <c r="WAV97" s="311"/>
      <c r="WAW97" s="311"/>
      <c r="WAX97" s="311"/>
      <c r="WAY97" s="311"/>
      <c r="WAZ97" s="311"/>
      <c r="WBA97" s="311"/>
      <c r="WBB97" s="311"/>
      <c r="WBC97" s="311"/>
      <c r="WBD97" s="311"/>
      <c r="WBE97" s="311"/>
      <c r="WBF97" s="311"/>
      <c r="WBG97" s="311"/>
      <c r="WBH97" s="311"/>
      <c r="WBI97" s="311"/>
      <c r="WBJ97" s="311"/>
      <c r="WBK97" s="311"/>
      <c r="WBL97" s="311"/>
      <c r="WBM97" s="311"/>
      <c r="WBN97" s="311"/>
      <c r="WBO97" s="311"/>
      <c r="WBP97" s="311"/>
      <c r="WBQ97" s="311"/>
      <c r="WBR97" s="311"/>
      <c r="WBS97" s="311"/>
      <c r="WBT97" s="311"/>
      <c r="WBU97" s="311"/>
      <c r="WBV97" s="311"/>
      <c r="WBW97" s="311"/>
      <c r="WBX97" s="311"/>
      <c r="WBY97" s="311"/>
      <c r="WBZ97" s="311"/>
      <c r="WCA97" s="311"/>
      <c r="WCB97" s="311"/>
      <c r="WCC97" s="311"/>
      <c r="WCD97" s="311"/>
      <c r="WCE97" s="311"/>
      <c r="WCF97" s="311"/>
      <c r="WCG97" s="311"/>
      <c r="WCH97" s="311"/>
      <c r="WCI97" s="311"/>
      <c r="WCJ97" s="311"/>
      <c r="WCK97" s="311"/>
      <c r="WCL97" s="311"/>
      <c r="WCM97" s="311"/>
      <c r="WCN97" s="311"/>
      <c r="WCO97" s="311"/>
      <c r="WCP97" s="311"/>
      <c r="WCQ97" s="311"/>
      <c r="WCR97" s="311"/>
      <c r="WCS97" s="311"/>
      <c r="WCT97" s="311"/>
      <c r="WCU97" s="311"/>
      <c r="WCV97" s="311"/>
      <c r="WCW97" s="311"/>
      <c r="WCX97" s="311"/>
      <c r="WCY97" s="311"/>
      <c r="WCZ97" s="311"/>
      <c r="WDA97" s="311"/>
      <c r="WDB97" s="311"/>
      <c r="WDC97" s="311"/>
      <c r="WDD97" s="311"/>
      <c r="WDE97" s="311"/>
      <c r="WDF97" s="311"/>
      <c r="WDG97" s="311"/>
      <c r="WDH97" s="311"/>
      <c r="WDI97" s="311"/>
      <c r="WDJ97" s="311"/>
      <c r="WDK97" s="311"/>
      <c r="WDL97" s="311"/>
      <c r="WDM97" s="311"/>
      <c r="WDN97" s="311"/>
      <c r="WDO97" s="311"/>
      <c r="WDP97" s="311"/>
      <c r="WDQ97" s="311"/>
      <c r="WDR97" s="311"/>
      <c r="WDS97" s="311"/>
      <c r="WDT97" s="311"/>
      <c r="WDU97" s="311"/>
      <c r="WDV97" s="311"/>
      <c r="WDW97" s="311"/>
      <c r="WDX97" s="311"/>
      <c r="WDY97" s="311"/>
      <c r="WDZ97" s="311"/>
      <c r="WEA97" s="311"/>
      <c r="WEB97" s="311"/>
      <c r="WEC97" s="311"/>
      <c r="WED97" s="311"/>
      <c r="WEE97" s="311"/>
      <c r="WEF97" s="311"/>
      <c r="WEG97" s="311"/>
      <c r="WEH97" s="311"/>
      <c r="WEI97" s="311"/>
      <c r="WEJ97" s="311"/>
      <c r="WEK97" s="311"/>
      <c r="WEL97" s="311"/>
      <c r="WEM97" s="311"/>
      <c r="WEN97" s="311"/>
      <c r="WEO97" s="311"/>
      <c r="WEP97" s="311"/>
      <c r="WEQ97" s="311"/>
      <c r="WER97" s="311"/>
      <c r="WES97" s="311"/>
      <c r="WET97" s="311"/>
      <c r="WEU97" s="311"/>
      <c r="WEV97" s="311"/>
      <c r="WEW97" s="311"/>
      <c r="WEX97" s="311"/>
      <c r="WEY97" s="311"/>
      <c r="WEZ97" s="311"/>
      <c r="WFA97" s="311"/>
      <c r="WFB97" s="311"/>
      <c r="WFC97" s="311"/>
      <c r="WFD97" s="311"/>
      <c r="WFE97" s="311"/>
      <c r="WFF97" s="311"/>
      <c r="WFG97" s="311"/>
      <c r="WFH97" s="311"/>
      <c r="WFI97" s="311"/>
      <c r="WFJ97" s="311"/>
      <c r="WFK97" s="311"/>
      <c r="WFL97" s="311"/>
      <c r="WFM97" s="311"/>
      <c r="WFN97" s="311"/>
      <c r="WFO97" s="311"/>
      <c r="WFP97" s="311"/>
      <c r="WFQ97" s="311"/>
      <c r="WFR97" s="311"/>
      <c r="WFS97" s="311"/>
      <c r="WFT97" s="311"/>
      <c r="WFU97" s="311"/>
      <c r="WFV97" s="311"/>
      <c r="WFW97" s="311"/>
      <c r="WFX97" s="311"/>
      <c r="WFY97" s="311"/>
      <c r="WFZ97" s="311"/>
      <c r="WGA97" s="311"/>
      <c r="WGB97" s="311"/>
      <c r="WGC97" s="311"/>
      <c r="WGD97" s="311"/>
      <c r="WGE97" s="311"/>
      <c r="WGF97" s="311"/>
      <c r="WGG97" s="311"/>
      <c r="WGH97" s="311"/>
      <c r="WGI97" s="311"/>
      <c r="WGJ97" s="311"/>
      <c r="WGK97" s="311"/>
      <c r="WGL97" s="311"/>
      <c r="WGM97" s="311"/>
      <c r="WGN97" s="311"/>
      <c r="WGO97" s="311"/>
      <c r="WGP97" s="311"/>
      <c r="WGQ97" s="311"/>
      <c r="WGR97" s="311"/>
      <c r="WGS97" s="311"/>
      <c r="WGT97" s="311"/>
      <c r="WGU97" s="311"/>
      <c r="WGV97" s="311"/>
      <c r="WGW97" s="311"/>
      <c r="WGX97" s="311"/>
      <c r="WGY97" s="311"/>
      <c r="WGZ97" s="311"/>
      <c r="WHA97" s="311"/>
      <c r="WHB97" s="311"/>
      <c r="WHC97" s="311"/>
      <c r="WHD97" s="311"/>
      <c r="WHE97" s="311"/>
      <c r="WHF97" s="311"/>
      <c r="WHG97" s="311"/>
      <c r="WHH97" s="311"/>
      <c r="WHI97" s="311"/>
      <c r="WHJ97" s="311"/>
      <c r="WHK97" s="311"/>
      <c r="WHL97" s="311"/>
      <c r="WHM97" s="311"/>
      <c r="WHN97" s="311"/>
      <c r="WHO97" s="311"/>
      <c r="WHP97" s="311"/>
      <c r="WHQ97" s="311"/>
      <c r="WHR97" s="311"/>
      <c r="WHS97" s="311"/>
      <c r="WHT97" s="311"/>
      <c r="WHU97" s="311"/>
      <c r="WHV97" s="311"/>
      <c r="WHW97" s="311"/>
      <c r="WHX97" s="311"/>
      <c r="WHY97" s="311"/>
      <c r="WHZ97" s="311"/>
      <c r="WIA97" s="311"/>
      <c r="WIB97" s="311"/>
      <c r="WIC97" s="311"/>
      <c r="WID97" s="311"/>
      <c r="WIE97" s="311"/>
      <c r="WIF97" s="311"/>
      <c r="WIG97" s="311"/>
      <c r="WIH97" s="311"/>
      <c r="WII97" s="311"/>
      <c r="WIJ97" s="311"/>
      <c r="WIK97" s="311"/>
      <c r="WIL97" s="311"/>
      <c r="WIM97" s="311"/>
      <c r="WIN97" s="311"/>
      <c r="WIO97" s="311"/>
      <c r="WIP97" s="311"/>
      <c r="WIQ97" s="311"/>
      <c r="WIR97" s="311"/>
      <c r="WIS97" s="311"/>
      <c r="WIT97" s="311"/>
      <c r="WIU97" s="311"/>
      <c r="WIV97" s="311"/>
      <c r="WIW97" s="311"/>
      <c r="WIX97" s="311"/>
      <c r="WIY97" s="311"/>
      <c r="WIZ97" s="311"/>
      <c r="WJA97" s="311"/>
      <c r="WJB97" s="311"/>
      <c r="WJC97" s="311"/>
      <c r="WJD97" s="311"/>
      <c r="WJE97" s="311"/>
      <c r="WJF97" s="311"/>
      <c r="WJG97" s="311"/>
      <c r="WJH97" s="311"/>
      <c r="WJI97" s="311"/>
      <c r="WJJ97" s="311"/>
      <c r="WJK97" s="311"/>
      <c r="WJL97" s="311"/>
      <c r="WJM97" s="311"/>
      <c r="WJN97" s="311"/>
      <c r="WJO97" s="311"/>
      <c r="WJP97" s="311"/>
      <c r="WJQ97" s="311"/>
      <c r="WJR97" s="311"/>
      <c r="WJS97" s="311"/>
      <c r="WJT97" s="311"/>
      <c r="WJU97" s="311"/>
      <c r="WJV97" s="311"/>
      <c r="WJW97" s="311"/>
      <c r="WJX97" s="311"/>
      <c r="WJY97" s="311"/>
      <c r="WJZ97" s="311"/>
      <c r="WKA97" s="311"/>
      <c r="WKB97" s="311"/>
      <c r="WKC97" s="311"/>
      <c r="WKD97" s="311"/>
      <c r="WKE97" s="311"/>
      <c r="WKF97" s="311"/>
      <c r="WKG97" s="311"/>
      <c r="WKH97" s="311"/>
      <c r="WKI97" s="311"/>
      <c r="WKJ97" s="311"/>
      <c r="WKK97" s="311"/>
      <c r="WKL97" s="311"/>
      <c r="WKM97" s="311"/>
      <c r="WKN97" s="311"/>
      <c r="WKO97" s="311"/>
      <c r="WKP97" s="311"/>
      <c r="WKQ97" s="311"/>
      <c r="WKR97" s="311"/>
      <c r="WKS97" s="311"/>
      <c r="WKT97" s="311"/>
      <c r="WKU97" s="311"/>
      <c r="WKV97" s="311"/>
      <c r="WKW97" s="311"/>
      <c r="WKX97" s="311"/>
      <c r="WKY97" s="311"/>
      <c r="WKZ97" s="311"/>
      <c r="WLA97" s="311"/>
      <c r="WLB97" s="311"/>
      <c r="WLC97" s="311"/>
      <c r="WLD97" s="311"/>
      <c r="WLE97" s="311"/>
      <c r="WLF97" s="311"/>
      <c r="WLG97" s="311"/>
      <c r="WLH97" s="311"/>
      <c r="WLI97" s="311"/>
      <c r="WLJ97" s="311"/>
      <c r="WLK97" s="311"/>
      <c r="WLL97" s="311"/>
      <c r="WLM97" s="311"/>
      <c r="WLN97" s="311"/>
      <c r="WLO97" s="311"/>
      <c r="WLP97" s="311"/>
      <c r="WLQ97" s="311"/>
      <c r="WLR97" s="311"/>
      <c r="WLS97" s="311"/>
      <c r="WLT97" s="311"/>
      <c r="WLU97" s="311"/>
      <c r="WLV97" s="311"/>
      <c r="WLW97" s="311"/>
      <c r="WLX97" s="311"/>
      <c r="WLY97" s="311"/>
      <c r="WLZ97" s="311"/>
      <c r="WMA97" s="311"/>
      <c r="WMB97" s="311"/>
      <c r="WMC97" s="311"/>
      <c r="WMD97" s="311"/>
      <c r="WME97" s="311"/>
      <c r="WMF97" s="311"/>
      <c r="WMG97" s="311"/>
      <c r="WMH97" s="311"/>
      <c r="WMI97" s="311"/>
      <c r="WMJ97" s="311"/>
      <c r="WMK97" s="311"/>
      <c r="WML97" s="311"/>
      <c r="WMM97" s="311"/>
      <c r="WMN97" s="311"/>
      <c r="WMO97" s="311"/>
      <c r="WMP97" s="311"/>
      <c r="WMQ97" s="311"/>
      <c r="WMR97" s="311"/>
      <c r="WMS97" s="311"/>
      <c r="WMT97" s="311"/>
      <c r="WMU97" s="311"/>
      <c r="WMV97" s="311"/>
      <c r="WMW97" s="311"/>
      <c r="WMX97" s="311"/>
      <c r="WMY97" s="311"/>
      <c r="WMZ97" s="311"/>
      <c r="WNA97" s="311"/>
      <c r="WNB97" s="311"/>
      <c r="WNC97" s="311"/>
      <c r="WND97" s="311"/>
      <c r="WNE97" s="311"/>
      <c r="WNF97" s="311"/>
      <c r="WNG97" s="311"/>
      <c r="WNH97" s="311"/>
      <c r="WNI97" s="311"/>
      <c r="WNJ97" s="311"/>
      <c r="WNK97" s="311"/>
      <c r="WNL97" s="311"/>
      <c r="WNM97" s="311"/>
      <c r="WNN97" s="311"/>
      <c r="WNO97" s="311"/>
      <c r="WNP97" s="311"/>
      <c r="WNQ97" s="311"/>
      <c r="WNR97" s="311"/>
      <c r="WNS97" s="311"/>
      <c r="WNT97" s="311"/>
      <c r="WNU97" s="311"/>
      <c r="WNV97" s="311"/>
      <c r="WNW97" s="311"/>
      <c r="WNX97" s="311"/>
      <c r="WNY97" s="311"/>
      <c r="WNZ97" s="311"/>
      <c r="WOA97" s="311"/>
      <c r="WOB97" s="311"/>
      <c r="WOC97" s="311"/>
      <c r="WOD97" s="311"/>
      <c r="WOE97" s="311"/>
      <c r="WOF97" s="311"/>
      <c r="WOG97" s="311"/>
      <c r="WOH97" s="311"/>
      <c r="WOI97" s="311"/>
      <c r="WOJ97" s="311"/>
      <c r="WOK97" s="311"/>
      <c r="WOL97" s="311"/>
      <c r="WOM97" s="311"/>
      <c r="WON97" s="311"/>
      <c r="WOO97" s="311"/>
      <c r="WOP97" s="311"/>
      <c r="WOQ97" s="311"/>
      <c r="WOR97" s="311"/>
      <c r="WOS97" s="311"/>
      <c r="WOT97" s="311"/>
      <c r="WOU97" s="311"/>
      <c r="WOV97" s="311"/>
      <c r="WOW97" s="311"/>
      <c r="WOX97" s="311"/>
      <c r="WOY97" s="311"/>
      <c r="WOZ97" s="311"/>
      <c r="WPA97" s="311"/>
      <c r="WPB97" s="311"/>
      <c r="WPC97" s="311"/>
      <c r="WPD97" s="311"/>
      <c r="WPE97" s="311"/>
      <c r="WPF97" s="311"/>
      <c r="WPG97" s="311"/>
      <c r="WPH97" s="311"/>
      <c r="WPI97" s="311"/>
      <c r="WPJ97" s="311"/>
      <c r="WPK97" s="311"/>
      <c r="WPL97" s="311"/>
      <c r="WPM97" s="311"/>
      <c r="WPN97" s="311"/>
      <c r="WPO97" s="311"/>
      <c r="WPP97" s="311"/>
      <c r="WPQ97" s="311"/>
      <c r="WPR97" s="311"/>
      <c r="WPS97" s="311"/>
      <c r="WPT97" s="311"/>
      <c r="WPU97" s="311"/>
      <c r="WPV97" s="311"/>
      <c r="WPW97" s="311"/>
      <c r="WPX97" s="311"/>
      <c r="WPY97" s="311"/>
      <c r="WPZ97" s="311"/>
      <c r="WQA97" s="311"/>
      <c r="WQB97" s="311"/>
      <c r="WQC97" s="311"/>
      <c r="WQD97" s="311"/>
      <c r="WQE97" s="311"/>
      <c r="WQF97" s="311"/>
      <c r="WQG97" s="311"/>
      <c r="WQH97" s="311"/>
      <c r="WQI97" s="311"/>
      <c r="WQJ97" s="311"/>
      <c r="WQK97" s="311"/>
      <c r="WQL97" s="311"/>
      <c r="WQM97" s="311"/>
      <c r="WQN97" s="311"/>
      <c r="WQO97" s="311"/>
      <c r="WQP97" s="311"/>
      <c r="WQQ97" s="311"/>
      <c r="WQR97" s="311"/>
      <c r="WQS97" s="311"/>
      <c r="WQT97" s="311"/>
      <c r="WQU97" s="311"/>
      <c r="WQV97" s="311"/>
      <c r="WQW97" s="311"/>
      <c r="WQX97" s="311"/>
      <c r="WQY97" s="311"/>
      <c r="WQZ97" s="311"/>
      <c r="WRA97" s="311"/>
      <c r="WRB97" s="311"/>
      <c r="WRC97" s="311"/>
      <c r="WRD97" s="311"/>
      <c r="WRE97" s="311"/>
      <c r="WRF97" s="311"/>
      <c r="WRG97" s="311"/>
      <c r="WRH97" s="311"/>
      <c r="WRI97" s="311"/>
      <c r="WRJ97" s="311"/>
      <c r="WRK97" s="311"/>
      <c r="WRL97" s="311"/>
      <c r="WRM97" s="311"/>
      <c r="WRN97" s="311"/>
      <c r="WRO97" s="311"/>
      <c r="WRP97" s="311"/>
      <c r="WRQ97" s="311"/>
      <c r="WRR97" s="311"/>
      <c r="WRS97" s="311"/>
      <c r="WRT97" s="311"/>
      <c r="WRU97" s="311"/>
      <c r="WRV97" s="311"/>
      <c r="WRW97" s="311"/>
      <c r="WRX97" s="311"/>
      <c r="WRY97" s="311"/>
      <c r="WRZ97" s="311"/>
      <c r="WSA97" s="311"/>
      <c r="WSB97" s="311"/>
      <c r="WSC97" s="311"/>
      <c r="WSD97" s="311"/>
      <c r="WSE97" s="311"/>
      <c r="WSF97" s="311"/>
      <c r="WSG97" s="311"/>
      <c r="WSH97" s="311"/>
      <c r="WSI97" s="311"/>
      <c r="WSJ97" s="311"/>
      <c r="WSK97" s="311"/>
      <c r="WSL97" s="311"/>
      <c r="WSM97" s="311"/>
      <c r="WSN97" s="311"/>
      <c r="WSO97" s="311"/>
      <c r="WSP97" s="311"/>
      <c r="WSQ97" s="311"/>
      <c r="WSR97" s="311"/>
      <c r="WSS97" s="311"/>
      <c r="WST97" s="311"/>
      <c r="WSU97" s="311"/>
      <c r="WSV97" s="311"/>
      <c r="WSW97" s="311"/>
      <c r="WSX97" s="311"/>
      <c r="WSY97" s="311"/>
      <c r="WSZ97" s="311"/>
      <c r="WTA97" s="311"/>
      <c r="WTB97" s="311"/>
      <c r="WTC97" s="311"/>
      <c r="WTD97" s="311"/>
      <c r="WTE97" s="311"/>
      <c r="WTF97" s="311"/>
      <c r="WTG97" s="311"/>
      <c r="WTH97" s="311"/>
      <c r="WTI97" s="311"/>
      <c r="WTJ97" s="311"/>
      <c r="WTK97" s="311"/>
      <c r="WTL97" s="311"/>
      <c r="WTM97" s="311"/>
      <c r="WTN97" s="311"/>
      <c r="WTO97" s="311"/>
      <c r="WTP97" s="311"/>
      <c r="WTQ97" s="311"/>
      <c r="WTR97" s="311"/>
      <c r="WTS97" s="311"/>
      <c r="WTT97" s="311"/>
      <c r="WTU97" s="311"/>
      <c r="WTV97" s="311"/>
      <c r="WTW97" s="311"/>
      <c r="WTX97" s="311"/>
      <c r="WTY97" s="311"/>
      <c r="WTZ97" s="311"/>
      <c r="WUA97" s="311"/>
      <c r="WUB97" s="311"/>
      <c r="WUC97" s="311"/>
      <c r="WUD97" s="311"/>
      <c r="WUE97" s="311"/>
      <c r="WUF97" s="311"/>
      <c r="WUG97" s="311"/>
      <c r="WUH97" s="311"/>
      <c r="WUI97" s="311"/>
      <c r="WUJ97" s="311"/>
      <c r="WUK97" s="311"/>
      <c r="WUL97" s="311"/>
      <c r="WUM97" s="311"/>
      <c r="WUN97" s="311"/>
      <c r="WUO97" s="311"/>
      <c r="WUP97" s="311"/>
      <c r="WUQ97" s="311"/>
      <c r="WUR97" s="311"/>
      <c r="WUS97" s="311"/>
      <c r="WUT97" s="311"/>
      <c r="WUU97" s="311"/>
      <c r="WUV97" s="311"/>
      <c r="WUW97" s="311"/>
      <c r="WUX97" s="311"/>
      <c r="WUY97" s="311"/>
      <c r="WUZ97" s="311"/>
      <c r="WVA97" s="311"/>
      <c r="WVB97" s="311"/>
      <c r="WVC97" s="311"/>
      <c r="WVD97" s="311"/>
      <c r="WVE97" s="311"/>
      <c r="WVF97" s="311"/>
      <c r="WVG97" s="311"/>
      <c r="WVH97" s="311"/>
      <c r="WVI97" s="311"/>
      <c r="WVJ97" s="311"/>
      <c r="WVK97" s="311"/>
      <c r="WVL97" s="311"/>
      <c r="WVM97" s="311"/>
      <c r="WVN97" s="311"/>
      <c r="WVO97" s="311"/>
      <c r="WVP97" s="311"/>
      <c r="WVQ97" s="311"/>
      <c r="WVR97" s="311"/>
      <c r="WVS97" s="311"/>
      <c r="WVT97" s="311"/>
      <c r="WVU97" s="311"/>
      <c r="WVV97" s="311"/>
      <c r="WVW97" s="311"/>
      <c r="WVX97" s="311"/>
      <c r="WVY97" s="311"/>
      <c r="WVZ97" s="311"/>
      <c r="WWA97" s="311"/>
      <c r="WWB97" s="311"/>
      <c r="WWC97" s="311"/>
      <c r="WWD97" s="311"/>
      <c r="WWE97" s="311"/>
      <c r="WWF97" s="311"/>
      <c r="WWG97" s="311"/>
      <c r="WWH97" s="311"/>
      <c r="WWI97" s="311"/>
      <c r="WWJ97" s="311"/>
      <c r="WWK97" s="311"/>
      <c r="WWL97" s="311"/>
      <c r="WWM97" s="311"/>
      <c r="WWN97" s="311"/>
      <c r="WWO97" s="311"/>
      <c r="WWP97" s="311"/>
      <c r="WWQ97" s="311"/>
      <c r="WWR97" s="311"/>
      <c r="WWS97" s="311"/>
      <c r="WWT97" s="311"/>
      <c r="WWU97" s="311"/>
      <c r="WWV97" s="311"/>
      <c r="WWW97" s="311"/>
      <c r="WWX97" s="311"/>
      <c r="WWY97" s="311"/>
      <c r="WWZ97" s="311"/>
      <c r="WXA97" s="311"/>
      <c r="WXB97" s="311"/>
      <c r="WXC97" s="311"/>
      <c r="WXD97" s="311"/>
      <c r="WXE97" s="311"/>
      <c r="WXF97" s="311"/>
      <c r="WXG97" s="311"/>
      <c r="WXH97" s="311"/>
      <c r="WXI97" s="311"/>
      <c r="WXJ97" s="311"/>
      <c r="WXK97" s="311"/>
      <c r="WXL97" s="311"/>
      <c r="WXM97" s="311"/>
      <c r="WXN97" s="311"/>
      <c r="WXO97" s="311"/>
      <c r="WXP97" s="311"/>
      <c r="WXQ97" s="311"/>
      <c r="WXR97" s="311"/>
      <c r="WXS97" s="311"/>
      <c r="WXT97" s="311"/>
      <c r="WXU97" s="311"/>
      <c r="WXV97" s="311"/>
      <c r="WXW97" s="311"/>
      <c r="WXX97" s="311"/>
      <c r="WXY97" s="311"/>
      <c r="WXZ97" s="311"/>
      <c r="WYA97" s="311"/>
      <c r="WYB97" s="311"/>
      <c r="WYC97" s="311"/>
      <c r="WYD97" s="311"/>
      <c r="WYE97" s="311"/>
      <c r="WYF97" s="311"/>
      <c r="WYG97" s="311"/>
      <c r="WYH97" s="311"/>
      <c r="WYI97" s="311"/>
      <c r="WYJ97" s="311"/>
      <c r="WYK97" s="311"/>
      <c r="WYL97" s="311"/>
      <c r="WYM97" s="311"/>
      <c r="WYN97" s="311"/>
      <c r="WYO97" s="311"/>
      <c r="WYP97" s="311"/>
      <c r="WYQ97" s="311"/>
      <c r="WYR97" s="311"/>
      <c r="WYS97" s="311"/>
      <c r="WYT97" s="311"/>
      <c r="WYU97" s="311"/>
      <c r="WYV97" s="311"/>
      <c r="WYW97" s="311"/>
      <c r="WYX97" s="311"/>
      <c r="WYY97" s="311"/>
      <c r="WYZ97" s="311"/>
      <c r="WZA97" s="311"/>
      <c r="WZB97" s="311"/>
      <c r="WZC97" s="311"/>
      <c r="WZD97" s="311"/>
      <c r="WZE97" s="311"/>
      <c r="WZF97" s="311"/>
      <c r="WZG97" s="311"/>
      <c r="WZH97" s="311"/>
      <c r="WZI97" s="311"/>
      <c r="WZJ97" s="311"/>
      <c r="WZK97" s="311"/>
      <c r="WZL97" s="311"/>
      <c r="WZM97" s="311"/>
      <c r="WZN97" s="311"/>
      <c r="WZO97" s="311"/>
      <c r="WZP97" s="311"/>
      <c r="WZQ97" s="311"/>
      <c r="WZR97" s="311"/>
      <c r="WZS97" s="311"/>
      <c r="WZT97" s="311"/>
      <c r="WZU97" s="311"/>
      <c r="WZV97" s="311"/>
      <c r="WZW97" s="311"/>
      <c r="WZX97" s="311"/>
      <c r="WZY97" s="311"/>
      <c r="WZZ97" s="311"/>
      <c r="XAA97" s="311"/>
      <c r="XAB97" s="311"/>
      <c r="XAC97" s="311"/>
      <c r="XAD97" s="311"/>
      <c r="XAE97" s="311"/>
      <c r="XAF97" s="311"/>
      <c r="XAG97" s="311"/>
      <c r="XAH97" s="311"/>
      <c r="XAI97" s="311"/>
      <c r="XAJ97" s="311"/>
      <c r="XAK97" s="311"/>
      <c r="XAL97" s="311"/>
      <c r="XAM97" s="311"/>
      <c r="XAN97" s="311"/>
      <c r="XAO97" s="311"/>
      <c r="XAP97" s="311"/>
      <c r="XAQ97" s="311"/>
      <c r="XAR97" s="311"/>
      <c r="XAS97" s="311"/>
      <c r="XAT97" s="311"/>
      <c r="XAU97" s="311"/>
      <c r="XAV97" s="311"/>
      <c r="XAW97" s="311"/>
      <c r="XAX97" s="311"/>
      <c r="XAY97" s="311"/>
      <c r="XAZ97" s="311"/>
      <c r="XBA97" s="311"/>
      <c r="XBB97" s="311"/>
      <c r="XBC97" s="311"/>
      <c r="XBD97" s="311"/>
      <c r="XBE97" s="311"/>
      <c r="XBF97" s="311"/>
      <c r="XBG97" s="311"/>
      <c r="XBH97" s="311"/>
      <c r="XBI97" s="311"/>
      <c r="XBJ97" s="311"/>
      <c r="XBK97" s="311"/>
      <c r="XBL97" s="311"/>
      <c r="XBM97" s="311"/>
      <c r="XBN97" s="311"/>
      <c r="XBO97" s="311"/>
      <c r="XBP97" s="311"/>
      <c r="XBQ97" s="311"/>
      <c r="XBR97" s="311"/>
      <c r="XBS97" s="311"/>
      <c r="XBT97" s="311"/>
      <c r="XBU97" s="311"/>
      <c r="XBV97" s="311"/>
      <c r="XBW97" s="311"/>
      <c r="XBX97" s="311"/>
      <c r="XBY97" s="311"/>
      <c r="XBZ97" s="311"/>
      <c r="XCA97" s="311"/>
      <c r="XCB97" s="311"/>
      <c r="XCC97" s="311"/>
      <c r="XCD97" s="311"/>
      <c r="XCE97" s="311"/>
      <c r="XCF97" s="311"/>
      <c r="XCG97" s="311"/>
      <c r="XCH97" s="311"/>
      <c r="XCI97" s="311"/>
      <c r="XCJ97" s="311"/>
      <c r="XCK97" s="311"/>
      <c r="XCL97" s="311"/>
      <c r="XCM97" s="311"/>
      <c r="XCN97" s="311"/>
      <c r="XCO97" s="311"/>
      <c r="XCP97" s="311"/>
      <c r="XCQ97" s="311"/>
      <c r="XCR97" s="311"/>
      <c r="XCS97" s="311"/>
      <c r="XCT97" s="311"/>
      <c r="XCU97" s="311"/>
      <c r="XCV97" s="311"/>
      <c r="XCW97" s="311"/>
      <c r="XCX97" s="311"/>
      <c r="XCY97" s="311"/>
      <c r="XCZ97" s="311"/>
      <c r="XDA97" s="311"/>
      <c r="XDB97" s="311"/>
      <c r="XDC97" s="311"/>
      <c r="XDD97" s="311"/>
      <c r="XDE97" s="311"/>
      <c r="XDF97" s="311"/>
      <c r="XDG97" s="311"/>
      <c r="XDH97" s="311"/>
      <c r="XDI97" s="311"/>
      <c r="XDJ97" s="311"/>
      <c r="XDK97" s="311"/>
      <c r="XDL97" s="311"/>
      <c r="XDM97" s="311"/>
      <c r="XDN97" s="311"/>
      <c r="XDO97" s="311"/>
      <c r="XDP97" s="311"/>
      <c r="XDQ97" s="311"/>
      <c r="XDR97" s="311"/>
      <c r="XDS97" s="311"/>
      <c r="XDT97" s="311"/>
      <c r="XDU97" s="311"/>
      <c r="XDV97" s="311"/>
      <c r="XDW97" s="311"/>
      <c r="XDX97" s="311"/>
      <c r="XDY97" s="311"/>
      <c r="XDZ97" s="311"/>
      <c r="XEA97" s="311"/>
      <c r="XEB97" s="311"/>
      <c r="XEC97" s="311"/>
      <c r="XED97" s="311"/>
      <c r="XEE97" s="311"/>
      <c r="XEF97" s="311"/>
      <c r="XEG97" s="311"/>
      <c r="XEH97" s="311"/>
      <c r="XEI97" s="311"/>
      <c r="XEJ97" s="311"/>
      <c r="XEK97" s="311"/>
      <c r="XEL97" s="311"/>
      <c r="XEM97" s="311"/>
      <c r="XEN97" s="311"/>
      <c r="XEO97" s="311"/>
      <c r="XEP97" s="311"/>
      <c r="XEQ97" s="311"/>
      <c r="XER97" s="311"/>
      <c r="XES97" s="311"/>
      <c r="XET97" s="311"/>
      <c r="XEU97" s="311"/>
      <c r="XEV97" s="311"/>
      <c r="XEW97" s="311"/>
      <c r="XEX97" s="311"/>
      <c r="XEY97" s="311"/>
      <c r="XEZ97" s="311"/>
      <c r="XFA97" s="311"/>
      <c r="XFB97" s="311"/>
      <c r="XFC97" s="311"/>
      <c r="XFD97" s="311"/>
    </row>
    <row r="100" spans="1:16384" ht="14.25" x14ac:dyDescent="0.2">
      <c r="A100" s="231"/>
      <c r="B100" s="231"/>
      <c r="C100" s="232"/>
      <c r="D100" s="233"/>
      <c r="E100" s="233"/>
      <c r="F100" s="233"/>
      <c r="G100" s="233"/>
      <c r="H100" s="233"/>
      <c r="I100" s="233"/>
      <c r="J100" s="233"/>
      <c r="K100" s="233"/>
      <c r="L100" s="233"/>
      <c r="M100" s="348"/>
    </row>
    <row r="101" spans="1:16384" ht="14.25" x14ac:dyDescent="0.2">
      <c r="A101" s="231"/>
      <c r="B101" s="231"/>
      <c r="C101" s="232"/>
      <c r="D101" s="233"/>
      <c r="E101" s="233"/>
      <c r="F101" s="233"/>
      <c r="G101" s="233"/>
      <c r="H101" s="233"/>
      <c r="I101" s="233"/>
      <c r="J101" s="233"/>
      <c r="K101" s="233"/>
      <c r="L101" s="233"/>
      <c r="M101" s="348"/>
    </row>
    <row r="102" spans="1:16384" ht="14.25" x14ac:dyDescent="0.2">
      <c r="A102" s="231"/>
      <c r="B102" s="231"/>
      <c r="C102" s="232"/>
      <c r="D102" s="233"/>
      <c r="E102" s="233"/>
      <c r="F102" s="233"/>
      <c r="G102" s="233"/>
      <c r="H102" s="233"/>
      <c r="I102" s="233"/>
      <c r="J102" s="233"/>
      <c r="K102" s="233"/>
      <c r="L102" s="233"/>
      <c r="M102" s="348"/>
    </row>
    <row r="103" spans="1:16384" ht="14.25" x14ac:dyDescent="0.2">
      <c r="A103" s="231"/>
      <c r="B103" s="231"/>
      <c r="C103" s="232"/>
      <c r="D103" s="233"/>
      <c r="E103" s="233"/>
      <c r="F103" s="233"/>
      <c r="G103" s="233"/>
      <c r="H103" s="233"/>
      <c r="I103" s="233"/>
      <c r="J103" s="233"/>
      <c r="K103" s="233"/>
      <c r="L103" s="233"/>
      <c r="M103" s="348"/>
    </row>
    <row r="104" spans="1:16384" ht="14.25" x14ac:dyDescent="0.2">
      <c r="A104" s="231"/>
      <c r="B104" s="231"/>
      <c r="C104" s="232"/>
      <c r="D104" s="233"/>
      <c r="E104" s="233"/>
      <c r="F104" s="233"/>
      <c r="G104" s="233"/>
      <c r="H104" s="233"/>
      <c r="I104" s="233"/>
      <c r="J104" s="233"/>
      <c r="K104" s="233"/>
      <c r="L104" s="233"/>
      <c r="M104" s="348"/>
    </row>
    <row r="105" spans="1:16384" ht="14.25" x14ac:dyDescent="0.2">
      <c r="A105" s="231"/>
      <c r="B105" s="231"/>
      <c r="C105" s="232"/>
      <c r="D105" s="233"/>
      <c r="E105" s="233"/>
      <c r="F105" s="233"/>
      <c r="G105" s="233"/>
      <c r="H105" s="233"/>
      <c r="I105" s="233"/>
      <c r="J105" s="233"/>
      <c r="K105" s="233"/>
      <c r="L105" s="233"/>
      <c r="M105" s="348"/>
    </row>
    <row r="106" spans="1:16384" ht="14.25" x14ac:dyDescent="0.2">
      <c r="A106" s="231"/>
      <c r="B106" s="231"/>
      <c r="C106" s="232"/>
      <c r="D106" s="233"/>
      <c r="E106" s="233"/>
      <c r="F106" s="233"/>
      <c r="G106" s="233"/>
      <c r="H106" s="233"/>
      <c r="I106" s="233"/>
      <c r="J106" s="233"/>
      <c r="K106" s="233"/>
      <c r="L106" s="233"/>
      <c r="M106" s="348"/>
    </row>
    <row r="107" spans="1:16384" ht="14.25" x14ac:dyDescent="0.2">
      <c r="A107" s="231"/>
      <c r="B107" s="231"/>
      <c r="C107" s="232"/>
      <c r="D107" s="233"/>
      <c r="E107" s="233"/>
      <c r="F107" s="233"/>
      <c r="G107" s="233"/>
      <c r="H107" s="233"/>
      <c r="I107" s="233"/>
      <c r="J107" s="233"/>
      <c r="K107" s="233"/>
      <c r="L107" s="233"/>
      <c r="M107" s="348"/>
    </row>
    <row r="108" spans="1:16384" ht="14.25" x14ac:dyDescent="0.2">
      <c r="A108" s="231"/>
      <c r="B108" s="231"/>
      <c r="C108" s="232"/>
      <c r="D108" s="233"/>
      <c r="E108" s="233"/>
      <c r="F108" s="233"/>
      <c r="G108" s="233"/>
      <c r="H108" s="233"/>
      <c r="I108" s="233"/>
      <c r="J108" s="233"/>
      <c r="K108" s="233"/>
      <c r="L108" s="233"/>
      <c r="M108" s="348"/>
    </row>
    <row r="109" spans="1:16384" ht="14.25" x14ac:dyDescent="0.2">
      <c r="A109" s="231"/>
      <c r="B109" s="231"/>
      <c r="C109" s="232"/>
      <c r="D109" s="233"/>
      <c r="E109" s="233"/>
      <c r="F109" s="233"/>
      <c r="G109" s="233"/>
      <c r="H109" s="233"/>
      <c r="I109" s="233"/>
      <c r="J109" s="233"/>
      <c r="K109" s="233"/>
      <c r="L109" s="233"/>
      <c r="M109" s="348"/>
    </row>
    <row r="110" spans="1:16384" ht="14.25" x14ac:dyDescent="0.2">
      <c r="A110" s="231"/>
      <c r="B110" s="231"/>
      <c r="C110" s="232"/>
      <c r="D110" s="233"/>
      <c r="E110" s="233"/>
      <c r="F110" s="233"/>
      <c r="G110" s="233"/>
      <c r="H110" s="233"/>
      <c r="I110" s="233"/>
      <c r="J110" s="233"/>
      <c r="K110" s="233"/>
      <c r="L110" s="233"/>
      <c r="M110" s="348"/>
    </row>
    <row r="111" spans="1:16384" ht="14.25" x14ac:dyDescent="0.2">
      <c r="A111" s="231"/>
      <c r="B111" s="231"/>
      <c r="C111" s="232"/>
      <c r="D111" s="233"/>
      <c r="E111" s="233"/>
      <c r="F111" s="233"/>
      <c r="G111" s="233"/>
      <c r="H111" s="233"/>
      <c r="I111" s="233"/>
      <c r="J111" s="233"/>
      <c r="K111" s="233"/>
      <c r="L111" s="233"/>
      <c r="M111" s="348"/>
    </row>
    <row r="112" spans="1:16384" ht="14.25" x14ac:dyDescent="0.2">
      <c r="A112" s="231"/>
      <c r="B112" s="231"/>
      <c r="C112" s="232"/>
      <c r="D112" s="233"/>
      <c r="E112" s="233"/>
      <c r="F112" s="233"/>
      <c r="G112" s="233"/>
      <c r="H112" s="233"/>
      <c r="I112" s="233"/>
      <c r="J112" s="233"/>
      <c r="K112" s="233"/>
      <c r="L112" s="233"/>
      <c r="M112" s="348"/>
    </row>
    <row r="113" spans="1:13" ht="14.25" x14ac:dyDescent="0.2">
      <c r="A113" s="231"/>
      <c r="B113" s="231"/>
      <c r="C113" s="232"/>
      <c r="D113" s="233"/>
      <c r="E113" s="233"/>
      <c r="F113" s="233"/>
      <c r="G113" s="233"/>
      <c r="H113" s="233"/>
      <c r="I113" s="233"/>
      <c r="J113" s="233"/>
      <c r="K113" s="233"/>
      <c r="L113" s="233"/>
      <c r="M113" s="348"/>
    </row>
    <row r="114" spans="1:13" ht="14.25" x14ac:dyDescent="0.2">
      <c r="A114" s="231"/>
      <c r="B114" s="231"/>
      <c r="C114" s="232"/>
      <c r="D114" s="233"/>
      <c r="E114" s="233"/>
      <c r="F114" s="233"/>
      <c r="G114" s="233"/>
      <c r="H114" s="233"/>
      <c r="I114" s="233"/>
      <c r="J114" s="233"/>
      <c r="K114" s="233"/>
      <c r="L114" s="233"/>
      <c r="M114" s="348"/>
    </row>
    <row r="115" spans="1:13" ht="14.25" x14ac:dyDescent="0.2">
      <c r="A115" s="231"/>
      <c r="B115" s="231"/>
      <c r="C115" s="232"/>
      <c r="D115" s="233"/>
      <c r="E115" s="233"/>
      <c r="F115" s="233"/>
      <c r="G115" s="233"/>
      <c r="H115" s="233"/>
      <c r="I115" s="233"/>
      <c r="J115" s="233"/>
      <c r="K115" s="233"/>
      <c r="L115" s="233"/>
      <c r="M115" s="348"/>
    </row>
    <row r="116" spans="1:13" ht="14.25" x14ac:dyDescent="0.2">
      <c r="A116" s="231"/>
      <c r="B116" s="231"/>
      <c r="C116" s="232"/>
      <c r="D116" s="233"/>
      <c r="E116" s="233"/>
      <c r="F116" s="233"/>
      <c r="G116" s="233"/>
      <c r="H116" s="233"/>
      <c r="I116" s="233"/>
      <c r="J116" s="233"/>
      <c r="K116" s="233"/>
      <c r="L116" s="233"/>
      <c r="M116" s="348"/>
    </row>
    <row r="117" spans="1:13" ht="14.25" x14ac:dyDescent="0.2">
      <c r="A117" s="231"/>
      <c r="B117" s="231"/>
      <c r="C117" s="232"/>
      <c r="D117" s="233"/>
      <c r="E117" s="233"/>
      <c r="F117" s="233"/>
      <c r="G117" s="233"/>
      <c r="H117" s="233"/>
      <c r="I117" s="233"/>
      <c r="J117" s="233"/>
      <c r="K117" s="233"/>
      <c r="L117" s="233"/>
      <c r="M117" s="348"/>
    </row>
    <row r="118" spans="1:13" ht="14.25" x14ac:dyDescent="0.2">
      <c r="A118" s="231"/>
      <c r="B118" s="231"/>
      <c r="C118" s="232"/>
      <c r="D118" s="233"/>
      <c r="E118" s="233"/>
      <c r="F118" s="233"/>
      <c r="G118" s="233"/>
      <c r="H118" s="233"/>
      <c r="I118" s="233"/>
      <c r="J118" s="233"/>
      <c r="K118" s="233"/>
      <c r="L118" s="233"/>
      <c r="M118" s="348"/>
    </row>
    <row r="119" spans="1:13" ht="14.25" x14ac:dyDescent="0.2">
      <c r="A119" s="231"/>
      <c r="B119" s="231"/>
      <c r="C119" s="232"/>
      <c r="D119" s="233"/>
      <c r="E119" s="233"/>
      <c r="F119" s="233"/>
      <c r="G119" s="233"/>
      <c r="H119" s="233"/>
      <c r="I119" s="233"/>
      <c r="J119" s="233"/>
      <c r="K119" s="233"/>
      <c r="L119" s="233"/>
      <c r="M119" s="348"/>
    </row>
    <row r="120" spans="1:13" ht="14.25" x14ac:dyDescent="0.2">
      <c r="A120" s="231"/>
      <c r="B120" s="231"/>
      <c r="C120" s="232"/>
      <c r="D120" s="233"/>
      <c r="E120" s="233"/>
      <c r="F120" s="233"/>
      <c r="G120" s="233"/>
      <c r="H120" s="233"/>
      <c r="I120" s="233"/>
      <c r="J120" s="233"/>
      <c r="K120" s="233"/>
      <c r="L120" s="233"/>
      <c r="M120" s="348"/>
    </row>
    <row r="121" spans="1:13" ht="14.25" x14ac:dyDescent="0.2">
      <c r="A121" s="231"/>
      <c r="B121" s="231"/>
      <c r="C121" s="232"/>
      <c r="D121" s="233"/>
      <c r="E121" s="233"/>
      <c r="F121" s="233"/>
      <c r="G121" s="233"/>
      <c r="H121" s="233"/>
      <c r="I121" s="233"/>
      <c r="J121" s="233"/>
      <c r="K121" s="233"/>
      <c r="L121" s="233"/>
      <c r="M121" s="348"/>
    </row>
    <row r="122" spans="1:13" ht="14.25" x14ac:dyDescent="0.2">
      <c r="A122" s="231"/>
      <c r="B122" s="231"/>
      <c r="C122" s="232"/>
      <c r="D122" s="233"/>
      <c r="E122" s="233"/>
      <c r="F122" s="233"/>
      <c r="G122" s="233"/>
      <c r="H122" s="233"/>
      <c r="I122" s="233"/>
      <c r="J122" s="233"/>
      <c r="K122" s="233"/>
      <c r="L122" s="233"/>
      <c r="M122" s="348"/>
    </row>
    <row r="123" spans="1:13" ht="14.25" x14ac:dyDescent="0.2">
      <c r="A123" s="231"/>
      <c r="B123" s="231"/>
      <c r="C123" s="232"/>
      <c r="D123" s="233"/>
      <c r="E123" s="233"/>
      <c r="F123" s="233"/>
      <c r="G123" s="233"/>
      <c r="H123" s="233"/>
      <c r="I123" s="233"/>
      <c r="J123" s="233"/>
      <c r="K123" s="233"/>
      <c r="L123" s="233"/>
      <c r="M123" s="348"/>
    </row>
    <row r="124" spans="1:13" ht="14.25" x14ac:dyDescent="0.2">
      <c r="A124" s="231"/>
      <c r="B124" s="231"/>
      <c r="C124" s="232"/>
      <c r="D124" s="233"/>
      <c r="E124" s="233"/>
      <c r="F124" s="233"/>
      <c r="G124" s="233"/>
      <c r="H124" s="233"/>
      <c r="I124" s="233"/>
      <c r="J124" s="233"/>
      <c r="K124" s="233"/>
      <c r="L124" s="233"/>
      <c r="M124" s="348"/>
    </row>
    <row r="125" spans="1:13" ht="14.25" x14ac:dyDescent="0.2">
      <c r="A125" s="231"/>
      <c r="B125" s="231"/>
      <c r="C125" s="232"/>
      <c r="D125" s="233"/>
      <c r="E125" s="233"/>
      <c r="F125" s="233"/>
      <c r="G125" s="233"/>
      <c r="H125" s="233"/>
      <c r="I125" s="233"/>
      <c r="J125" s="233"/>
      <c r="K125" s="233"/>
      <c r="L125" s="233"/>
      <c r="M125" s="348"/>
    </row>
    <row r="126" spans="1:13" ht="14.25" x14ac:dyDescent="0.2">
      <c r="A126" s="231"/>
      <c r="B126" s="231"/>
      <c r="C126" s="232"/>
      <c r="D126" s="233"/>
      <c r="E126" s="233"/>
      <c r="F126" s="233"/>
      <c r="G126" s="233"/>
      <c r="H126" s="233"/>
      <c r="I126" s="233"/>
      <c r="J126" s="233"/>
      <c r="K126" s="233"/>
      <c r="L126" s="233"/>
      <c r="M126" s="348"/>
    </row>
    <row r="127" spans="1:13" ht="14.25" x14ac:dyDescent="0.2">
      <c r="A127" s="231"/>
      <c r="B127" s="231"/>
      <c r="C127" s="232"/>
      <c r="D127" s="233"/>
      <c r="E127" s="233"/>
      <c r="F127" s="233"/>
      <c r="G127" s="233"/>
      <c r="H127" s="233"/>
      <c r="I127" s="233"/>
      <c r="J127" s="233"/>
      <c r="K127" s="233"/>
      <c r="L127" s="233"/>
      <c r="M127" s="348"/>
    </row>
    <row r="128" spans="1:13" ht="14.25" x14ac:dyDescent="0.2">
      <c r="A128" s="231"/>
      <c r="B128" s="231"/>
      <c r="C128" s="232"/>
      <c r="D128" s="233"/>
      <c r="E128" s="233"/>
      <c r="F128" s="233"/>
      <c r="G128" s="233"/>
      <c r="H128" s="233"/>
      <c r="I128" s="233"/>
      <c r="J128" s="233"/>
      <c r="K128" s="233"/>
      <c r="L128" s="233"/>
      <c r="M128" s="348"/>
    </row>
    <row r="129" spans="1:13" ht="14.25" x14ac:dyDescent="0.2">
      <c r="A129" s="231"/>
      <c r="B129" s="231"/>
      <c r="C129" s="232"/>
      <c r="D129" s="233"/>
      <c r="E129" s="233"/>
      <c r="F129" s="233"/>
      <c r="G129" s="233"/>
      <c r="H129" s="233"/>
      <c r="I129" s="233"/>
      <c r="J129" s="233"/>
      <c r="K129" s="233"/>
      <c r="L129" s="233"/>
      <c r="M129" s="348"/>
    </row>
    <row r="130" spans="1:13" ht="14.25" x14ac:dyDescent="0.2">
      <c r="A130" s="231"/>
      <c r="B130" s="231"/>
      <c r="C130" s="232"/>
      <c r="D130" s="233"/>
      <c r="E130" s="233"/>
      <c r="F130" s="233"/>
      <c r="G130" s="233"/>
      <c r="H130" s="233"/>
      <c r="I130" s="233"/>
      <c r="J130" s="233"/>
      <c r="K130" s="233"/>
      <c r="L130" s="233"/>
      <c r="M130" s="348"/>
    </row>
    <row r="131" spans="1:13" x14ac:dyDescent="0.2">
      <c r="A131" s="118"/>
      <c r="B131" s="118"/>
      <c r="C131" s="118"/>
      <c r="D131" s="233"/>
      <c r="E131" s="233"/>
      <c r="F131" s="233"/>
      <c r="G131" s="233"/>
      <c r="H131" s="233"/>
      <c r="I131" s="233"/>
      <c r="J131" s="233"/>
      <c r="K131" s="233"/>
      <c r="L131" s="233"/>
      <c r="M131" s="348"/>
    </row>
    <row r="132" spans="1:13" x14ac:dyDescent="0.2">
      <c r="A132" s="118"/>
      <c r="B132" s="118"/>
      <c r="C132" s="118"/>
      <c r="D132" s="233"/>
      <c r="E132" s="233"/>
      <c r="F132" s="233"/>
      <c r="G132" s="233"/>
      <c r="H132" s="233"/>
      <c r="I132" s="233"/>
      <c r="J132" s="233"/>
      <c r="K132" s="233"/>
      <c r="L132" s="233"/>
      <c r="M132" s="348"/>
    </row>
    <row r="133" spans="1:13" x14ac:dyDescent="0.2">
      <c r="A133" s="118"/>
      <c r="B133" s="118"/>
      <c r="C133" s="118"/>
      <c r="D133" s="233"/>
      <c r="E133" s="233"/>
      <c r="F133" s="233"/>
      <c r="G133" s="233"/>
      <c r="H133" s="233"/>
      <c r="I133" s="233"/>
      <c r="J133" s="233"/>
      <c r="K133" s="233"/>
      <c r="L133" s="233"/>
      <c r="M133" s="348"/>
    </row>
  </sheetData>
  <mergeCells count="17">
    <mergeCell ref="B90:L90"/>
    <mergeCell ref="O90:P90"/>
    <mergeCell ref="B91:L91"/>
    <mergeCell ref="B92:L92"/>
    <mergeCell ref="I2:J2"/>
    <mergeCell ref="K2:L2"/>
    <mergeCell ref="K3:K4"/>
    <mergeCell ref="L3:L4"/>
    <mergeCell ref="O5:P5"/>
    <mergeCell ref="P16:Q16"/>
    <mergeCell ref="G2:H2"/>
    <mergeCell ref="I87:J87"/>
    <mergeCell ref="A1:D1"/>
    <mergeCell ref="A2:A4"/>
    <mergeCell ref="B2:B4"/>
    <mergeCell ref="C2:D2"/>
    <mergeCell ref="E2:F2"/>
  </mergeCells>
  <conditionalFormatting sqref="M5:N96">
    <cfRule type="cellIs" dxfId="6" priority="2" operator="greaterThan">
      <formula>0.2</formula>
    </cfRule>
  </conditionalFormatting>
  <conditionalFormatting sqref="M6:M96 M5:N86">
    <cfRule type="cellIs" dxfId="5" priority="1" operator="greaterThan">
      <formula>0.05</formula>
    </cfRule>
  </conditionalFormatting>
  <hyperlinks>
    <hyperlink ref="O90" location="Indice!A1" display="Volver al Indice"/>
    <hyperlink ref="O90:P90" location="Indice!B19" display="Volver al Indice"/>
    <hyperlink ref="O5:P5" location="Indice!B19" display="Volver al Indice"/>
    <hyperlink ref="O5" location="Indice!A1" display="Volver al Indice"/>
  </hyperlinks>
  <pageMargins left="0.74803149606299213" right="0.74803149606299213" top="0.98425196850393704" bottom="0.98425196850393704" header="0" footer="0"/>
  <pageSetup scale="34"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DC97"/>
  <sheetViews>
    <sheetView showGridLines="0" zoomScale="75" zoomScaleNormal="75" workbookViewId="0">
      <pane xSplit="2" ySplit="3" topLeftCell="CK54" activePane="bottomRight" state="frozen"/>
      <selection pane="topRight" activeCell="C1" sqref="C1"/>
      <selection pane="bottomLeft" activeCell="A4" sqref="A4"/>
      <selection pane="bottomRight" activeCell="DA67" sqref="DA67:DB67"/>
    </sheetView>
  </sheetViews>
  <sheetFormatPr baseColWidth="10" defaultColWidth="11.42578125" defaultRowHeight="12.75" x14ac:dyDescent="0.2"/>
  <cols>
    <col min="1" max="1" width="4.7109375" style="122" customWidth="1"/>
    <col min="2" max="2" width="111.7109375" style="122" customWidth="1"/>
    <col min="3" max="3" width="15.140625" style="122" customWidth="1"/>
    <col min="4" max="4" width="11.7109375" style="122" customWidth="1"/>
    <col min="5" max="5" width="13.42578125" style="122" customWidth="1"/>
    <col min="6" max="6" width="13.5703125" style="122" customWidth="1"/>
    <col min="7" max="7" width="13.42578125" style="122" customWidth="1"/>
    <col min="8" max="8" width="11.85546875" style="122" customWidth="1"/>
    <col min="9" max="9" width="12.7109375" style="122" customWidth="1"/>
    <col min="10" max="10" width="13" style="122" customWidth="1"/>
    <col min="11" max="11" width="13.85546875" style="122" customWidth="1"/>
    <col min="12" max="12" width="12.140625" style="122" bestFit="1" customWidth="1"/>
    <col min="13" max="13" width="15.28515625" style="122" customWidth="1"/>
    <col min="14" max="14" width="12.42578125" style="122" bestFit="1" customWidth="1"/>
    <col min="15" max="15" width="12.85546875" style="122" customWidth="1"/>
    <col min="16" max="16" width="12.28515625" style="122" customWidth="1"/>
    <col min="17" max="17" width="16.7109375" style="122" customWidth="1"/>
    <col min="18" max="18" width="13.42578125" style="122" customWidth="1"/>
    <col min="19" max="19" width="13.85546875" style="122" customWidth="1"/>
    <col min="20" max="20" width="12.28515625" style="122" bestFit="1" customWidth="1"/>
    <col min="21" max="21" width="16.42578125" style="122" customWidth="1"/>
    <col min="22" max="22" width="12.28515625" style="122" customWidth="1"/>
    <col min="23" max="23" width="15.7109375" style="150" customWidth="1"/>
    <col min="24" max="28" width="12.140625" style="150" customWidth="1"/>
    <col min="29" max="29" width="13.42578125" style="150" customWidth="1"/>
    <col min="30" max="34" width="13.28515625" style="150" customWidth="1"/>
    <col min="35" max="35" width="13.140625" style="150" customWidth="1"/>
    <col min="36" max="36" width="12.28515625" style="122" customWidth="1"/>
    <col min="37" max="37" width="13.140625" style="150" customWidth="1"/>
    <col min="38" max="38" width="12.28515625" style="122" customWidth="1"/>
    <col min="39" max="39" width="13.28515625" style="122" customWidth="1"/>
    <col min="40" max="40" width="16.140625" style="122" customWidth="1"/>
    <col min="41" max="41" width="14" style="122" customWidth="1"/>
    <col min="42" max="42" width="15.7109375" style="122" customWidth="1"/>
    <col min="43" max="43" width="12.85546875" style="122" customWidth="1"/>
    <col min="44" max="44" width="16.85546875" style="122" customWidth="1"/>
    <col min="45" max="45" width="15.140625" style="122" customWidth="1"/>
    <col min="46" max="46" width="15" style="122" customWidth="1"/>
    <col min="47" max="56" width="12.28515625" style="122" customWidth="1"/>
    <col min="57" max="57" width="15" style="122" customWidth="1"/>
    <col min="58" max="58" width="12.140625" style="122" bestFit="1" customWidth="1"/>
    <col min="59" max="59" width="13.7109375" style="122" customWidth="1"/>
    <col min="60" max="60" width="12.5703125" style="122" bestFit="1" customWidth="1"/>
    <col min="61" max="62" width="12.5703125" style="122" customWidth="1"/>
    <col min="63" max="63" width="12.5703125" style="122" bestFit="1" customWidth="1"/>
    <col min="64" max="64" width="13" style="122" customWidth="1"/>
    <col min="65" max="65" width="13.42578125" style="122" bestFit="1" customWidth="1"/>
    <col min="66" max="78" width="13" style="122" customWidth="1"/>
    <col min="79" max="79" width="13" style="150" customWidth="1"/>
    <col min="80" max="80" width="12.140625" style="122" bestFit="1" customWidth="1"/>
    <col min="81" max="84" width="12.140625" style="122" customWidth="1"/>
    <col min="85" max="85" width="13.28515625" style="122" customWidth="1"/>
    <col min="86" max="89" width="12.140625" style="122" customWidth="1"/>
    <col min="90" max="90" width="12.140625" style="150" bestFit="1" customWidth="1"/>
    <col min="91" max="91" width="12.42578125" style="150" bestFit="1" customWidth="1"/>
    <col min="92" max="92" width="13" style="150" bestFit="1" customWidth="1"/>
    <col min="93" max="98" width="12.42578125" style="150" customWidth="1"/>
    <col min="99" max="101" width="13" style="150" bestFit="1" customWidth="1"/>
    <col min="102" max="102" width="12.140625" style="150" bestFit="1" customWidth="1"/>
    <col min="103" max="16384" width="11.42578125" style="122"/>
  </cols>
  <sheetData>
    <row r="1" spans="1:107" ht="43.5" customHeight="1" thickBot="1" x14ac:dyDescent="0.25">
      <c r="A1" s="492"/>
      <c r="B1" s="494" t="s">
        <v>0</v>
      </c>
      <c r="C1" s="463" t="s">
        <v>166</v>
      </c>
      <c r="D1" s="464"/>
      <c r="E1" s="463" t="s">
        <v>165</v>
      </c>
      <c r="F1" s="476"/>
      <c r="G1" s="477" t="s">
        <v>295</v>
      </c>
      <c r="H1" s="476"/>
      <c r="I1" s="463" t="s">
        <v>167</v>
      </c>
      <c r="J1" s="476"/>
      <c r="K1" s="463" t="s">
        <v>168</v>
      </c>
      <c r="L1" s="476"/>
      <c r="M1" s="463" t="s">
        <v>173</v>
      </c>
      <c r="N1" s="476"/>
      <c r="O1" s="463" t="s">
        <v>174</v>
      </c>
      <c r="P1" s="476"/>
      <c r="Q1" s="463" t="s">
        <v>175</v>
      </c>
      <c r="R1" s="476"/>
      <c r="S1" s="463" t="s">
        <v>176</v>
      </c>
      <c r="T1" s="476"/>
      <c r="U1" s="477" t="s">
        <v>212</v>
      </c>
      <c r="V1" s="476"/>
      <c r="W1" s="463" t="s">
        <v>178</v>
      </c>
      <c r="X1" s="476"/>
      <c r="Y1" s="463" t="s">
        <v>179</v>
      </c>
      <c r="Z1" s="476"/>
      <c r="AA1" s="463" t="s">
        <v>180</v>
      </c>
      <c r="AB1" s="476"/>
      <c r="AC1" s="477" t="s">
        <v>195</v>
      </c>
      <c r="AD1" s="476"/>
      <c r="AE1" s="477" t="s">
        <v>228</v>
      </c>
      <c r="AF1" s="476"/>
      <c r="AG1" s="477" t="s">
        <v>236</v>
      </c>
      <c r="AH1" s="476"/>
      <c r="AI1" s="477" t="s">
        <v>237</v>
      </c>
      <c r="AJ1" s="476"/>
      <c r="AK1" s="477" t="s">
        <v>238</v>
      </c>
      <c r="AL1" s="476"/>
      <c r="AM1" s="477" t="s">
        <v>239</v>
      </c>
      <c r="AN1" s="491"/>
      <c r="AO1" s="477" t="s">
        <v>300</v>
      </c>
      <c r="AP1" s="491"/>
      <c r="AQ1" s="477" t="s">
        <v>301</v>
      </c>
      <c r="AR1" s="491"/>
      <c r="AS1" s="477" t="s">
        <v>328</v>
      </c>
      <c r="AT1" s="491"/>
      <c r="AU1" s="477" t="s">
        <v>333</v>
      </c>
      <c r="AV1" s="491"/>
      <c r="AW1" s="477" t="s">
        <v>335</v>
      </c>
      <c r="AX1" s="491"/>
      <c r="AY1" s="477" t="s">
        <v>342</v>
      </c>
      <c r="AZ1" s="491"/>
      <c r="BA1" s="477" t="s">
        <v>362</v>
      </c>
      <c r="BB1" s="491"/>
      <c r="BC1" s="477" t="s">
        <v>364</v>
      </c>
      <c r="BD1" s="491"/>
      <c r="BE1" s="477" t="s">
        <v>372</v>
      </c>
      <c r="BF1" s="491"/>
      <c r="BG1" s="477" t="s">
        <v>373</v>
      </c>
      <c r="BH1" s="491"/>
      <c r="BI1" s="477" t="s">
        <v>377</v>
      </c>
      <c r="BJ1" s="491"/>
      <c r="BK1" s="477" t="s">
        <v>378</v>
      </c>
      <c r="BL1" s="491"/>
      <c r="BM1" s="477" t="s">
        <v>382</v>
      </c>
      <c r="BN1" s="491"/>
      <c r="BO1" s="477" t="s">
        <v>385</v>
      </c>
      <c r="BP1" s="491"/>
      <c r="BQ1" s="477" t="s">
        <v>389</v>
      </c>
      <c r="BR1" s="491"/>
      <c r="BS1" s="477" t="s">
        <v>391</v>
      </c>
      <c r="BT1" s="491"/>
      <c r="BU1" s="482" t="s">
        <v>409</v>
      </c>
      <c r="BV1" s="476"/>
      <c r="BW1" s="477" t="s">
        <v>410</v>
      </c>
      <c r="BX1" s="476"/>
      <c r="BY1" s="477" t="s">
        <v>411</v>
      </c>
      <c r="BZ1" s="476"/>
      <c r="CA1" s="477" t="s">
        <v>412</v>
      </c>
      <c r="CB1" s="476"/>
      <c r="CC1" s="477" t="s">
        <v>438</v>
      </c>
      <c r="CD1" s="476"/>
      <c r="CE1" s="477" t="s">
        <v>442</v>
      </c>
      <c r="CF1" s="476"/>
      <c r="CG1" s="477" t="s">
        <v>443</v>
      </c>
      <c r="CH1" s="476"/>
      <c r="CI1" s="477" t="s">
        <v>444</v>
      </c>
      <c r="CJ1" s="476"/>
      <c r="CK1" s="477" t="s">
        <v>462</v>
      </c>
      <c r="CL1" s="476"/>
      <c r="CM1" s="477" t="s">
        <v>458</v>
      </c>
      <c r="CN1" s="476"/>
      <c r="CO1" s="477" t="s">
        <v>458</v>
      </c>
      <c r="CP1" s="476"/>
      <c r="CQ1" s="477" t="s">
        <v>458</v>
      </c>
      <c r="CR1" s="476"/>
      <c r="CS1" s="477" t="s">
        <v>469</v>
      </c>
      <c r="CT1" s="476"/>
      <c r="CU1" s="477" t="s">
        <v>470</v>
      </c>
      <c r="CV1" s="476"/>
      <c r="CW1" s="477" t="s">
        <v>471</v>
      </c>
      <c r="CX1" s="476"/>
      <c r="CY1" s="150"/>
      <c r="CZ1" s="150"/>
    </row>
    <row r="2" spans="1:107" x14ac:dyDescent="0.2">
      <c r="A2" s="492"/>
      <c r="B2" s="495"/>
      <c r="C2" s="100" t="s">
        <v>54</v>
      </c>
      <c r="D2" s="123" t="s">
        <v>55</v>
      </c>
      <c r="E2" s="100" t="s">
        <v>54</v>
      </c>
      <c r="F2" s="123" t="s">
        <v>55</v>
      </c>
      <c r="G2" s="100" t="s">
        <v>54</v>
      </c>
      <c r="H2" s="123" t="s">
        <v>55</v>
      </c>
      <c r="I2" s="100" t="s">
        <v>54</v>
      </c>
      <c r="J2" s="123" t="s">
        <v>55</v>
      </c>
      <c r="K2" s="100" t="s">
        <v>54</v>
      </c>
      <c r="L2" s="123" t="s">
        <v>55</v>
      </c>
      <c r="M2" s="173" t="s">
        <v>54</v>
      </c>
      <c r="N2" s="123" t="s">
        <v>55</v>
      </c>
      <c r="O2" s="173" t="s">
        <v>54</v>
      </c>
      <c r="P2" s="123" t="s">
        <v>55</v>
      </c>
      <c r="Q2" s="173" t="s">
        <v>54</v>
      </c>
      <c r="R2" s="123" t="s">
        <v>55</v>
      </c>
      <c r="S2" s="173" t="s">
        <v>54</v>
      </c>
      <c r="T2" s="123" t="s">
        <v>55</v>
      </c>
      <c r="U2" s="173" t="s">
        <v>54</v>
      </c>
      <c r="V2" s="123" t="s">
        <v>55</v>
      </c>
      <c r="W2" s="173" t="s">
        <v>54</v>
      </c>
      <c r="X2" s="123" t="s">
        <v>55</v>
      </c>
      <c r="Y2" s="173" t="s">
        <v>54</v>
      </c>
      <c r="Z2" s="123" t="s">
        <v>55</v>
      </c>
      <c r="AA2" s="173" t="s">
        <v>54</v>
      </c>
      <c r="AB2" s="123" t="s">
        <v>55</v>
      </c>
      <c r="AC2" s="173" t="s">
        <v>54</v>
      </c>
      <c r="AD2" s="123" t="s">
        <v>55</v>
      </c>
      <c r="AE2" s="173" t="s">
        <v>54</v>
      </c>
      <c r="AF2" s="123" t="s">
        <v>55</v>
      </c>
      <c r="AG2" s="173" t="s">
        <v>54</v>
      </c>
      <c r="AH2" s="123" t="s">
        <v>55</v>
      </c>
      <c r="AI2" s="100" t="s">
        <v>54</v>
      </c>
      <c r="AJ2" s="123" t="s">
        <v>55</v>
      </c>
      <c r="AK2" s="100" t="s">
        <v>54</v>
      </c>
      <c r="AL2" s="123" t="s">
        <v>55</v>
      </c>
      <c r="AM2" s="100" t="s">
        <v>54</v>
      </c>
      <c r="AN2" s="123" t="s">
        <v>55</v>
      </c>
      <c r="AO2" s="100" t="s">
        <v>54</v>
      </c>
      <c r="AP2" s="123" t="s">
        <v>55</v>
      </c>
      <c r="AQ2" s="100" t="s">
        <v>54</v>
      </c>
      <c r="AR2" s="123" t="s">
        <v>55</v>
      </c>
      <c r="AS2" s="100" t="s">
        <v>54</v>
      </c>
      <c r="AT2" s="123" t="s">
        <v>55</v>
      </c>
      <c r="AU2" s="100" t="s">
        <v>54</v>
      </c>
      <c r="AV2" s="123" t="s">
        <v>55</v>
      </c>
      <c r="AW2" s="100" t="s">
        <v>54</v>
      </c>
      <c r="AX2" s="123" t="s">
        <v>55</v>
      </c>
      <c r="AY2" s="100" t="s">
        <v>54</v>
      </c>
      <c r="AZ2" s="123" t="s">
        <v>55</v>
      </c>
      <c r="BA2" s="100" t="s">
        <v>54</v>
      </c>
      <c r="BB2" s="123" t="s">
        <v>55</v>
      </c>
      <c r="BC2" s="100" t="s">
        <v>54</v>
      </c>
      <c r="BD2" s="123" t="s">
        <v>55</v>
      </c>
      <c r="BE2" s="100" t="s">
        <v>54</v>
      </c>
      <c r="BF2" s="123" t="s">
        <v>55</v>
      </c>
      <c r="BG2" s="100" t="s">
        <v>54</v>
      </c>
      <c r="BH2" s="123" t="s">
        <v>55</v>
      </c>
      <c r="BI2" s="100" t="s">
        <v>54</v>
      </c>
      <c r="BJ2" s="123" t="s">
        <v>55</v>
      </c>
      <c r="BK2" s="100" t="s">
        <v>54</v>
      </c>
      <c r="BL2" s="123" t="s">
        <v>55</v>
      </c>
      <c r="BM2" s="100" t="s">
        <v>54</v>
      </c>
      <c r="BN2" s="123" t="s">
        <v>55</v>
      </c>
      <c r="BO2" s="100" t="s">
        <v>54</v>
      </c>
      <c r="BP2" s="123" t="s">
        <v>55</v>
      </c>
      <c r="BQ2" s="100" t="s">
        <v>54</v>
      </c>
      <c r="BR2" s="123" t="s">
        <v>55</v>
      </c>
      <c r="BS2" s="100" t="s">
        <v>54</v>
      </c>
      <c r="BT2" s="123" t="s">
        <v>55</v>
      </c>
      <c r="BU2" s="173" t="s">
        <v>54</v>
      </c>
      <c r="BV2" s="236" t="s">
        <v>55</v>
      </c>
      <c r="BW2" s="100" t="s">
        <v>54</v>
      </c>
      <c r="BX2" s="236" t="s">
        <v>55</v>
      </c>
      <c r="BY2" s="100" t="s">
        <v>54</v>
      </c>
      <c r="BZ2" s="236" t="s">
        <v>55</v>
      </c>
      <c r="CA2" s="100" t="s">
        <v>54</v>
      </c>
      <c r="CB2" s="236" t="s">
        <v>55</v>
      </c>
      <c r="CC2" s="100" t="s">
        <v>54</v>
      </c>
      <c r="CD2" s="236" t="s">
        <v>55</v>
      </c>
      <c r="CE2" s="100" t="s">
        <v>54</v>
      </c>
      <c r="CF2" s="236" t="s">
        <v>55</v>
      </c>
      <c r="CG2" s="100" t="s">
        <v>54</v>
      </c>
      <c r="CH2" s="236" t="s">
        <v>55</v>
      </c>
      <c r="CI2" s="100" t="s">
        <v>54</v>
      </c>
      <c r="CJ2" s="236" t="s">
        <v>55</v>
      </c>
      <c r="CK2" s="100" t="s">
        <v>54</v>
      </c>
      <c r="CL2" s="236" t="s">
        <v>55</v>
      </c>
      <c r="CM2" s="100" t="s">
        <v>54</v>
      </c>
      <c r="CN2" s="236" t="s">
        <v>55</v>
      </c>
      <c r="CO2" s="100" t="s">
        <v>54</v>
      </c>
      <c r="CP2" s="236" t="s">
        <v>55</v>
      </c>
      <c r="CQ2" s="100" t="s">
        <v>54</v>
      </c>
      <c r="CR2" s="236" t="s">
        <v>55</v>
      </c>
      <c r="CS2" s="100" t="s">
        <v>54</v>
      </c>
      <c r="CT2" s="236" t="s">
        <v>55</v>
      </c>
      <c r="CU2" s="100" t="s">
        <v>54</v>
      </c>
      <c r="CV2" s="236" t="s">
        <v>55</v>
      </c>
      <c r="CW2" s="100" t="s">
        <v>54</v>
      </c>
      <c r="CX2" s="236" t="s">
        <v>55</v>
      </c>
      <c r="CY2" s="150"/>
      <c r="CZ2" s="150"/>
      <c r="DC2" s="191"/>
    </row>
    <row r="3" spans="1:107" ht="14.25" customHeight="1" thickBot="1" x14ac:dyDescent="0.25">
      <c r="A3" s="493"/>
      <c r="B3" s="496"/>
      <c r="C3" s="102">
        <v>38717</v>
      </c>
      <c r="D3" s="124">
        <v>38717</v>
      </c>
      <c r="E3" s="102">
        <v>38892</v>
      </c>
      <c r="F3" s="124">
        <v>38898</v>
      </c>
      <c r="G3" s="102">
        <v>39082</v>
      </c>
      <c r="H3" s="124">
        <v>39080</v>
      </c>
      <c r="I3" s="102">
        <v>39271</v>
      </c>
      <c r="J3" s="124">
        <v>39264</v>
      </c>
      <c r="K3" s="102">
        <v>39446</v>
      </c>
      <c r="L3" s="124">
        <v>39446</v>
      </c>
      <c r="M3" s="174">
        <v>39628</v>
      </c>
      <c r="N3" s="124">
        <v>39628</v>
      </c>
      <c r="O3" s="174">
        <v>39817</v>
      </c>
      <c r="P3" s="124">
        <v>39817</v>
      </c>
      <c r="Q3" s="174">
        <v>39901</v>
      </c>
      <c r="R3" s="174">
        <v>39901</v>
      </c>
      <c r="S3" s="174">
        <v>39992</v>
      </c>
      <c r="T3" s="174">
        <v>39992</v>
      </c>
      <c r="U3" s="174">
        <v>40083</v>
      </c>
      <c r="V3" s="174">
        <v>40083</v>
      </c>
      <c r="W3" s="174">
        <v>40174</v>
      </c>
      <c r="X3" s="174">
        <v>40174</v>
      </c>
      <c r="Y3" s="174">
        <v>40265</v>
      </c>
      <c r="Z3" s="174">
        <v>40265</v>
      </c>
      <c r="AA3" s="174">
        <v>40356</v>
      </c>
      <c r="AB3" s="174">
        <v>40357</v>
      </c>
      <c r="AC3" s="174">
        <v>40448</v>
      </c>
      <c r="AD3" s="174">
        <v>40448</v>
      </c>
      <c r="AE3" s="102">
        <v>40545</v>
      </c>
      <c r="AF3" s="174">
        <v>40545</v>
      </c>
      <c r="AG3" s="102">
        <v>40629</v>
      </c>
      <c r="AH3" s="174">
        <v>40629</v>
      </c>
      <c r="AI3" s="102">
        <v>40727</v>
      </c>
      <c r="AJ3" s="238">
        <v>40727</v>
      </c>
      <c r="AK3" s="102">
        <v>40819</v>
      </c>
      <c r="AL3" s="238">
        <v>40819</v>
      </c>
      <c r="AM3" s="102">
        <v>40909</v>
      </c>
      <c r="AN3" s="238">
        <v>40909</v>
      </c>
      <c r="AO3" s="102">
        <v>41000</v>
      </c>
      <c r="AP3" s="238">
        <v>41000</v>
      </c>
      <c r="AQ3" s="102">
        <v>41091</v>
      </c>
      <c r="AR3" s="238">
        <v>41091</v>
      </c>
      <c r="AS3" s="102">
        <v>41182</v>
      </c>
      <c r="AT3" s="238">
        <v>41182</v>
      </c>
      <c r="AU3" s="102">
        <v>41274</v>
      </c>
      <c r="AV3" s="238">
        <v>41274</v>
      </c>
      <c r="AW3" s="102">
        <v>41364</v>
      </c>
      <c r="AX3" s="238">
        <v>41364</v>
      </c>
      <c r="AY3" s="102">
        <v>41455</v>
      </c>
      <c r="AZ3" s="238">
        <v>41455</v>
      </c>
      <c r="BA3" s="102">
        <v>41546</v>
      </c>
      <c r="BB3" s="238">
        <v>41547</v>
      </c>
      <c r="BC3" s="102">
        <v>41637</v>
      </c>
      <c r="BD3" s="238">
        <v>41639</v>
      </c>
      <c r="BE3" s="102">
        <v>41728</v>
      </c>
      <c r="BF3" s="238">
        <v>41729</v>
      </c>
      <c r="BG3" s="102">
        <v>41820</v>
      </c>
      <c r="BH3" s="238">
        <v>41820</v>
      </c>
      <c r="BI3" s="102">
        <v>41912</v>
      </c>
      <c r="BJ3" s="238">
        <v>41912</v>
      </c>
      <c r="BK3" s="102">
        <v>42004</v>
      </c>
      <c r="BL3" s="238">
        <v>42004</v>
      </c>
      <c r="BM3" s="102">
        <v>42094</v>
      </c>
      <c r="BN3" s="124">
        <v>42094</v>
      </c>
      <c r="BO3" s="102">
        <v>42185</v>
      </c>
      <c r="BP3" s="102">
        <v>42185</v>
      </c>
      <c r="BQ3" s="102">
        <v>42277</v>
      </c>
      <c r="BR3" s="102">
        <v>42277</v>
      </c>
      <c r="BS3" s="102">
        <v>42369</v>
      </c>
      <c r="BT3" s="363">
        <v>42369</v>
      </c>
      <c r="BU3" s="174">
        <v>42461</v>
      </c>
      <c r="BV3" s="238">
        <v>42461</v>
      </c>
      <c r="BW3" s="102">
        <v>42552</v>
      </c>
      <c r="BX3" s="238">
        <v>42552</v>
      </c>
      <c r="BY3" s="102">
        <v>42643</v>
      </c>
      <c r="BZ3" s="238">
        <v>42643</v>
      </c>
      <c r="CA3" s="102">
        <v>42734</v>
      </c>
      <c r="CB3" s="238">
        <v>42734</v>
      </c>
      <c r="CC3" s="102">
        <v>42825</v>
      </c>
      <c r="CD3" s="238">
        <v>42825</v>
      </c>
      <c r="CE3" s="102">
        <v>42916</v>
      </c>
      <c r="CF3" s="238">
        <v>42916</v>
      </c>
      <c r="CG3" s="102">
        <v>43008</v>
      </c>
      <c r="CH3" s="238">
        <v>43008</v>
      </c>
      <c r="CI3" s="102">
        <v>43100</v>
      </c>
      <c r="CJ3" s="238">
        <v>43100</v>
      </c>
      <c r="CK3" s="102">
        <v>43188</v>
      </c>
      <c r="CL3" s="238">
        <v>43190</v>
      </c>
      <c r="CM3" s="102">
        <v>43278</v>
      </c>
      <c r="CN3" s="238">
        <v>43281</v>
      </c>
      <c r="CO3" s="102">
        <v>43370</v>
      </c>
      <c r="CP3" s="238">
        <v>43373</v>
      </c>
      <c r="CQ3" s="102">
        <v>43460</v>
      </c>
      <c r="CR3" s="238">
        <v>43465</v>
      </c>
      <c r="CS3" s="102">
        <v>43551</v>
      </c>
      <c r="CT3" s="238">
        <v>43555</v>
      </c>
      <c r="CU3" s="102">
        <v>43642</v>
      </c>
      <c r="CV3" s="238">
        <v>43646</v>
      </c>
      <c r="CW3" s="102">
        <v>43733</v>
      </c>
      <c r="CX3" s="238">
        <v>43738</v>
      </c>
      <c r="CY3" s="150"/>
      <c r="CZ3" s="150"/>
    </row>
    <row r="4" spans="1:107" s="441" customFormat="1" ht="13.5" thickBot="1" x14ac:dyDescent="0.25">
      <c r="A4" s="410">
        <v>1</v>
      </c>
      <c r="B4" s="411" t="s">
        <v>1</v>
      </c>
      <c r="C4" s="412">
        <v>2822</v>
      </c>
      <c r="D4" s="413">
        <v>241</v>
      </c>
      <c r="E4" s="412">
        <v>4848</v>
      </c>
      <c r="F4" s="413">
        <v>392</v>
      </c>
      <c r="G4" s="412">
        <v>5759</v>
      </c>
      <c r="H4" s="413">
        <v>550</v>
      </c>
      <c r="I4" s="412">
        <v>7680</v>
      </c>
      <c r="J4" s="413">
        <v>697</v>
      </c>
      <c r="K4" s="412">
        <v>9309</v>
      </c>
      <c r="L4" s="413">
        <v>813</v>
      </c>
      <c r="M4" s="412">
        <v>10890</v>
      </c>
      <c r="N4" s="413">
        <v>881</v>
      </c>
      <c r="O4" s="412">
        <v>12674</v>
      </c>
      <c r="P4" s="413">
        <v>1142</v>
      </c>
      <c r="Q4" s="412">
        <v>13414</v>
      </c>
      <c r="R4" s="413">
        <v>1216</v>
      </c>
      <c r="S4" s="412">
        <v>14290</v>
      </c>
      <c r="T4" s="413">
        <v>1275</v>
      </c>
      <c r="U4" s="412">
        <v>15111</v>
      </c>
      <c r="V4" s="413">
        <v>1347</v>
      </c>
      <c r="W4" s="412">
        <v>16147</v>
      </c>
      <c r="X4" s="413">
        <v>1410</v>
      </c>
      <c r="Y4" s="412">
        <v>16686</v>
      </c>
      <c r="Z4" s="413">
        <v>1488</v>
      </c>
      <c r="AA4" s="412">
        <v>17566</v>
      </c>
      <c r="AB4" s="413">
        <v>1560</v>
      </c>
      <c r="AC4" s="412">
        <v>18400</v>
      </c>
      <c r="AD4" s="413">
        <v>1647</v>
      </c>
      <c r="AE4" s="412">
        <v>19288</v>
      </c>
      <c r="AF4" s="413">
        <v>1748</v>
      </c>
      <c r="AG4" s="412">
        <v>20109</v>
      </c>
      <c r="AH4" s="413">
        <v>1823</v>
      </c>
      <c r="AI4" s="412">
        <v>21065</v>
      </c>
      <c r="AJ4" s="413">
        <v>1923</v>
      </c>
      <c r="AK4" s="412">
        <v>21939</v>
      </c>
      <c r="AL4" s="413">
        <v>2021</v>
      </c>
      <c r="AM4" s="412">
        <v>22853</v>
      </c>
      <c r="AN4" s="413">
        <v>2104</v>
      </c>
      <c r="AO4" s="412">
        <v>23741</v>
      </c>
      <c r="AP4" s="413">
        <v>2187</v>
      </c>
      <c r="AQ4" s="412">
        <v>24654</v>
      </c>
      <c r="AR4" s="413">
        <v>2245</v>
      </c>
      <c r="AS4" s="414">
        <v>25300</v>
      </c>
      <c r="AT4" s="415">
        <v>2315</v>
      </c>
      <c r="AU4" s="414">
        <v>26405</v>
      </c>
      <c r="AV4" s="415">
        <v>2389</v>
      </c>
      <c r="AW4" s="416">
        <v>27243</v>
      </c>
      <c r="AX4" s="417">
        <v>2450</v>
      </c>
      <c r="AY4" s="414">
        <v>28076</v>
      </c>
      <c r="AZ4" s="418">
        <v>2500</v>
      </c>
      <c r="BA4" s="414">
        <v>29199</v>
      </c>
      <c r="BB4" s="415">
        <v>2567</v>
      </c>
      <c r="BC4" s="414">
        <v>30286</v>
      </c>
      <c r="BD4" s="415">
        <v>2648</v>
      </c>
      <c r="BE4" s="412">
        <v>31247</v>
      </c>
      <c r="BF4" s="419">
        <v>2727</v>
      </c>
      <c r="BG4" s="414">
        <v>32300</v>
      </c>
      <c r="BH4" s="418">
        <v>2817</v>
      </c>
      <c r="BI4" s="414">
        <v>33381</v>
      </c>
      <c r="BJ4" s="415">
        <v>2953</v>
      </c>
      <c r="BK4" s="414">
        <v>34399</v>
      </c>
      <c r="BL4" s="415">
        <v>3027</v>
      </c>
      <c r="BM4" s="412">
        <v>35500</v>
      </c>
      <c r="BN4" s="419">
        <v>3106</v>
      </c>
      <c r="BO4" s="414">
        <v>36572</v>
      </c>
      <c r="BP4" s="418">
        <v>3196</v>
      </c>
      <c r="BQ4" s="414">
        <v>37774</v>
      </c>
      <c r="BR4" s="415">
        <v>3301</v>
      </c>
      <c r="BS4" s="414">
        <v>38878</v>
      </c>
      <c r="BT4" s="420">
        <v>3410</v>
      </c>
      <c r="BU4" s="416">
        <v>39939</v>
      </c>
      <c r="BV4" s="419">
        <v>3480</v>
      </c>
      <c r="BW4" s="414">
        <v>41160</v>
      </c>
      <c r="BX4" s="418">
        <v>3588</v>
      </c>
      <c r="BY4" s="414">
        <v>42339</v>
      </c>
      <c r="BZ4" s="415">
        <v>3703</v>
      </c>
      <c r="CA4" s="414">
        <v>43385</v>
      </c>
      <c r="CB4" s="420">
        <v>3813</v>
      </c>
      <c r="CC4" s="414">
        <v>44617</v>
      </c>
      <c r="CD4" s="420">
        <v>3894</v>
      </c>
      <c r="CE4" s="414">
        <v>45749</v>
      </c>
      <c r="CF4" s="420">
        <v>3994</v>
      </c>
      <c r="CG4" s="414">
        <v>48584</v>
      </c>
      <c r="CH4" s="420">
        <v>4089</v>
      </c>
      <c r="CI4" s="414">
        <v>50011</v>
      </c>
      <c r="CJ4" s="420">
        <v>4193</v>
      </c>
      <c r="CK4" s="414">
        <v>51379</v>
      </c>
      <c r="CL4" s="420">
        <v>4294</v>
      </c>
      <c r="CM4" s="414">
        <v>51522</v>
      </c>
      <c r="CN4" s="420">
        <v>4306</v>
      </c>
      <c r="CO4" s="414">
        <v>52958</v>
      </c>
      <c r="CP4" s="420">
        <v>4415</v>
      </c>
      <c r="CQ4" s="414">
        <v>54474</v>
      </c>
      <c r="CR4" s="420">
        <v>4518</v>
      </c>
      <c r="CS4" s="414">
        <v>55885</v>
      </c>
      <c r="CT4" s="420">
        <v>4619</v>
      </c>
      <c r="CU4" s="414">
        <v>57395</v>
      </c>
      <c r="CV4" s="420">
        <v>4720</v>
      </c>
      <c r="CW4" s="367">
        <v>58985</v>
      </c>
      <c r="CX4" s="448">
        <v>4825</v>
      </c>
      <c r="CY4" s="421"/>
      <c r="CZ4" s="421"/>
      <c r="DA4" s="489" t="s">
        <v>67</v>
      </c>
      <c r="DB4" s="490"/>
    </row>
    <row r="5" spans="1:107" s="441" customFormat="1" x14ac:dyDescent="0.2">
      <c r="A5" s="410">
        <v>2</v>
      </c>
      <c r="B5" s="422" t="s">
        <v>2</v>
      </c>
      <c r="C5" s="423">
        <v>2122</v>
      </c>
      <c r="D5" s="424">
        <v>176</v>
      </c>
      <c r="E5" s="423">
        <v>5199</v>
      </c>
      <c r="F5" s="424">
        <v>358</v>
      </c>
      <c r="G5" s="423">
        <v>7916</v>
      </c>
      <c r="H5" s="424">
        <v>506</v>
      </c>
      <c r="I5" s="423">
        <v>11116</v>
      </c>
      <c r="J5" s="424">
        <v>696</v>
      </c>
      <c r="K5" s="423">
        <v>17112</v>
      </c>
      <c r="L5" s="424">
        <v>843</v>
      </c>
      <c r="M5" s="423">
        <v>18010</v>
      </c>
      <c r="N5" s="424">
        <v>929</v>
      </c>
      <c r="O5" s="423">
        <v>24604</v>
      </c>
      <c r="P5" s="424">
        <v>1196</v>
      </c>
      <c r="Q5" s="423">
        <v>26553</v>
      </c>
      <c r="R5" s="424">
        <v>1285</v>
      </c>
      <c r="S5" s="423">
        <v>28568</v>
      </c>
      <c r="T5" s="424">
        <v>1367</v>
      </c>
      <c r="U5" s="423">
        <v>30524</v>
      </c>
      <c r="V5" s="424">
        <v>1465</v>
      </c>
      <c r="W5" s="423">
        <v>32787</v>
      </c>
      <c r="X5" s="424">
        <v>1522</v>
      </c>
      <c r="Y5" s="423">
        <v>34053</v>
      </c>
      <c r="Z5" s="424">
        <v>1616</v>
      </c>
      <c r="AA5" s="423">
        <v>35855</v>
      </c>
      <c r="AB5" s="424">
        <v>1715</v>
      </c>
      <c r="AC5" s="423">
        <v>37430</v>
      </c>
      <c r="AD5" s="424">
        <v>1812</v>
      </c>
      <c r="AE5" s="423">
        <v>39093</v>
      </c>
      <c r="AF5" s="424">
        <v>1909</v>
      </c>
      <c r="AG5" s="423">
        <v>40806</v>
      </c>
      <c r="AH5" s="424">
        <v>1994</v>
      </c>
      <c r="AI5" s="423">
        <v>43301</v>
      </c>
      <c r="AJ5" s="424">
        <v>2109</v>
      </c>
      <c r="AK5" s="423">
        <v>45245</v>
      </c>
      <c r="AL5" s="424">
        <v>2212</v>
      </c>
      <c r="AM5" s="423">
        <v>46985</v>
      </c>
      <c r="AN5" s="424">
        <v>2308</v>
      </c>
      <c r="AO5" s="423">
        <v>49015</v>
      </c>
      <c r="AP5" s="424">
        <v>2435</v>
      </c>
      <c r="AQ5" s="423">
        <v>50677</v>
      </c>
      <c r="AR5" s="424">
        <v>2542</v>
      </c>
      <c r="AS5" s="423">
        <v>51807</v>
      </c>
      <c r="AT5" s="425">
        <v>2622</v>
      </c>
      <c r="AU5" s="423">
        <v>53860</v>
      </c>
      <c r="AV5" s="425">
        <v>2712</v>
      </c>
      <c r="AW5" s="426">
        <v>55393</v>
      </c>
      <c r="AX5" s="427">
        <v>2795</v>
      </c>
      <c r="AY5" s="423">
        <v>57010</v>
      </c>
      <c r="AZ5" s="424">
        <v>2887</v>
      </c>
      <c r="BA5" s="423">
        <v>58609</v>
      </c>
      <c r="BB5" s="425">
        <v>2971</v>
      </c>
      <c r="BC5" s="423">
        <v>60178</v>
      </c>
      <c r="BD5" s="425">
        <v>3060</v>
      </c>
      <c r="BE5" s="423">
        <v>61865</v>
      </c>
      <c r="BF5" s="425">
        <v>3144</v>
      </c>
      <c r="BG5" s="423">
        <v>63450</v>
      </c>
      <c r="BH5" s="424">
        <v>3214</v>
      </c>
      <c r="BI5" s="423">
        <v>65043</v>
      </c>
      <c r="BJ5" s="425">
        <v>3371</v>
      </c>
      <c r="BK5" s="423">
        <v>66454</v>
      </c>
      <c r="BL5" s="425">
        <v>3453</v>
      </c>
      <c r="BM5" s="423">
        <v>68047</v>
      </c>
      <c r="BN5" s="425">
        <v>3525</v>
      </c>
      <c r="BO5" s="423">
        <v>69455</v>
      </c>
      <c r="BP5" s="424">
        <v>3633</v>
      </c>
      <c r="BQ5" s="423">
        <v>70973</v>
      </c>
      <c r="BR5" s="425">
        <v>3740</v>
      </c>
      <c r="BS5" s="423">
        <v>72489</v>
      </c>
      <c r="BT5" s="428">
        <v>3839</v>
      </c>
      <c r="BU5" s="426">
        <v>74172</v>
      </c>
      <c r="BV5" s="425">
        <v>3936</v>
      </c>
      <c r="BW5" s="423">
        <v>75845</v>
      </c>
      <c r="BX5" s="424">
        <v>4049</v>
      </c>
      <c r="BY5" s="423">
        <v>77421</v>
      </c>
      <c r="BZ5" s="425">
        <v>4154</v>
      </c>
      <c r="CA5" s="423">
        <v>78760</v>
      </c>
      <c r="CB5" s="428">
        <v>4250</v>
      </c>
      <c r="CC5" s="423">
        <v>80139</v>
      </c>
      <c r="CD5" s="428">
        <v>4312</v>
      </c>
      <c r="CE5" s="423">
        <v>81297</v>
      </c>
      <c r="CF5" s="428">
        <v>4415</v>
      </c>
      <c r="CG5" s="423">
        <v>81664</v>
      </c>
      <c r="CH5" s="428">
        <v>4516</v>
      </c>
      <c r="CI5" s="423">
        <v>83016</v>
      </c>
      <c r="CJ5" s="428">
        <v>4617</v>
      </c>
      <c r="CK5" s="423">
        <v>84388</v>
      </c>
      <c r="CL5" s="428">
        <v>4705</v>
      </c>
      <c r="CM5" s="423">
        <v>85429</v>
      </c>
      <c r="CN5" s="428">
        <v>4684</v>
      </c>
      <c r="CO5" s="423">
        <v>86748</v>
      </c>
      <c r="CP5" s="428">
        <v>4778</v>
      </c>
      <c r="CQ5" s="423">
        <v>88091</v>
      </c>
      <c r="CR5" s="428">
        <v>4886</v>
      </c>
      <c r="CS5" s="423">
        <v>89523</v>
      </c>
      <c r="CT5" s="428">
        <v>4998</v>
      </c>
      <c r="CU5" s="423">
        <v>91049</v>
      </c>
      <c r="CV5" s="428">
        <v>5063</v>
      </c>
      <c r="CW5" s="110">
        <v>92524</v>
      </c>
      <c r="CX5" s="449">
        <v>5130</v>
      </c>
      <c r="CY5" s="429"/>
      <c r="CZ5" s="429"/>
    </row>
    <row r="6" spans="1:107" s="441" customFormat="1" x14ac:dyDescent="0.2">
      <c r="A6" s="410">
        <v>3</v>
      </c>
      <c r="B6" s="422" t="s">
        <v>3</v>
      </c>
      <c r="C6" s="423">
        <v>9487</v>
      </c>
      <c r="D6" s="424">
        <v>442</v>
      </c>
      <c r="E6" s="423">
        <v>18224</v>
      </c>
      <c r="F6" s="424">
        <v>1011</v>
      </c>
      <c r="G6" s="423">
        <v>24971</v>
      </c>
      <c r="H6" s="424">
        <v>1449</v>
      </c>
      <c r="I6" s="423">
        <v>32346</v>
      </c>
      <c r="J6" s="424">
        <v>1949</v>
      </c>
      <c r="K6" s="423">
        <v>39853</v>
      </c>
      <c r="L6" s="424">
        <v>2461</v>
      </c>
      <c r="M6" s="423">
        <v>47385</v>
      </c>
      <c r="N6" s="424">
        <v>3037</v>
      </c>
      <c r="O6" s="423">
        <v>54648</v>
      </c>
      <c r="P6" s="424">
        <v>3903</v>
      </c>
      <c r="Q6" s="423">
        <v>58085</v>
      </c>
      <c r="R6" s="424">
        <v>4201</v>
      </c>
      <c r="S6" s="423">
        <v>61845</v>
      </c>
      <c r="T6" s="424">
        <v>4577</v>
      </c>
      <c r="U6" s="423">
        <v>65782</v>
      </c>
      <c r="V6" s="424">
        <v>4943</v>
      </c>
      <c r="W6" s="423">
        <v>70639</v>
      </c>
      <c r="X6" s="424">
        <v>5278</v>
      </c>
      <c r="Y6" s="423">
        <v>73040</v>
      </c>
      <c r="Z6" s="424">
        <v>5666</v>
      </c>
      <c r="AA6" s="423">
        <v>77274</v>
      </c>
      <c r="AB6" s="424">
        <v>6018</v>
      </c>
      <c r="AC6" s="423">
        <v>82080</v>
      </c>
      <c r="AD6" s="424">
        <v>6367</v>
      </c>
      <c r="AE6" s="423">
        <v>119806</v>
      </c>
      <c r="AF6" s="424">
        <v>6751</v>
      </c>
      <c r="AG6" s="423">
        <v>178845</v>
      </c>
      <c r="AH6" s="424">
        <v>7122</v>
      </c>
      <c r="AI6" s="423">
        <v>288755</v>
      </c>
      <c r="AJ6" s="424">
        <v>7555</v>
      </c>
      <c r="AK6" s="423">
        <v>385997</v>
      </c>
      <c r="AL6" s="424">
        <v>7966</v>
      </c>
      <c r="AM6" s="423">
        <v>489711</v>
      </c>
      <c r="AN6" s="424">
        <v>8391</v>
      </c>
      <c r="AO6" s="423">
        <v>594309</v>
      </c>
      <c r="AP6" s="424">
        <v>8779</v>
      </c>
      <c r="AQ6" s="423">
        <v>715727</v>
      </c>
      <c r="AR6" s="424">
        <v>9170</v>
      </c>
      <c r="AS6" s="423">
        <v>794614</v>
      </c>
      <c r="AT6" s="425">
        <v>9448</v>
      </c>
      <c r="AU6" s="423">
        <v>942097</v>
      </c>
      <c r="AV6" s="425">
        <v>9740</v>
      </c>
      <c r="AW6" s="426">
        <v>1067476</v>
      </c>
      <c r="AX6" s="427">
        <v>10064</v>
      </c>
      <c r="AY6" s="423">
        <v>1249778</v>
      </c>
      <c r="AZ6" s="424">
        <v>10450</v>
      </c>
      <c r="BA6" s="423">
        <v>1409320</v>
      </c>
      <c r="BB6" s="425">
        <v>10811</v>
      </c>
      <c r="BC6" s="423">
        <v>1560277</v>
      </c>
      <c r="BD6" s="425">
        <v>11153</v>
      </c>
      <c r="BE6" s="426">
        <v>1709632</v>
      </c>
      <c r="BF6" s="427">
        <v>11485</v>
      </c>
      <c r="BG6" s="423">
        <v>1892485</v>
      </c>
      <c r="BH6" s="424">
        <v>11886</v>
      </c>
      <c r="BI6" s="423">
        <v>2056185</v>
      </c>
      <c r="BJ6" s="425">
        <v>12464</v>
      </c>
      <c r="BK6" s="423">
        <v>2213943</v>
      </c>
      <c r="BL6" s="425">
        <v>12851</v>
      </c>
      <c r="BM6" s="426">
        <v>2379733</v>
      </c>
      <c r="BN6" s="427">
        <v>13189</v>
      </c>
      <c r="BO6" s="423">
        <v>2553614</v>
      </c>
      <c r="BP6" s="424">
        <v>13598</v>
      </c>
      <c r="BQ6" s="423">
        <v>2717057</v>
      </c>
      <c r="BR6" s="425">
        <v>14001</v>
      </c>
      <c r="BS6" s="423">
        <v>2877336</v>
      </c>
      <c r="BT6" s="428">
        <v>14377</v>
      </c>
      <c r="BU6" s="426">
        <v>3037937</v>
      </c>
      <c r="BV6" s="427">
        <v>14739</v>
      </c>
      <c r="BW6" s="423">
        <v>3228000</v>
      </c>
      <c r="BX6" s="424">
        <v>15162</v>
      </c>
      <c r="BY6" s="423">
        <v>3391019</v>
      </c>
      <c r="BZ6" s="425">
        <v>15566</v>
      </c>
      <c r="CA6" s="423">
        <v>3522843</v>
      </c>
      <c r="CB6" s="428">
        <v>15920</v>
      </c>
      <c r="CC6" s="423">
        <v>3707328</v>
      </c>
      <c r="CD6" s="428">
        <v>16258</v>
      </c>
      <c r="CE6" s="423">
        <v>3879798</v>
      </c>
      <c r="CF6" s="428">
        <v>16618</v>
      </c>
      <c r="CG6" s="423">
        <v>4060987</v>
      </c>
      <c r="CH6" s="428">
        <v>16957</v>
      </c>
      <c r="CI6" s="423">
        <v>4217346</v>
      </c>
      <c r="CJ6" s="428">
        <v>17302</v>
      </c>
      <c r="CK6" s="423">
        <v>4386647</v>
      </c>
      <c r="CL6" s="428">
        <v>17718</v>
      </c>
      <c r="CM6" s="423">
        <v>4576774</v>
      </c>
      <c r="CN6" s="428">
        <v>17712</v>
      </c>
      <c r="CO6" s="423">
        <v>4743257</v>
      </c>
      <c r="CP6" s="428">
        <v>18086</v>
      </c>
      <c r="CQ6" s="423">
        <v>4917767</v>
      </c>
      <c r="CR6" s="428">
        <v>18473</v>
      </c>
      <c r="CS6" s="423">
        <v>5101558</v>
      </c>
      <c r="CT6" s="428">
        <v>18864</v>
      </c>
      <c r="CU6" s="423">
        <v>5314802</v>
      </c>
      <c r="CV6" s="428">
        <v>19291</v>
      </c>
      <c r="CW6" s="110">
        <v>5497838</v>
      </c>
      <c r="CX6" s="449">
        <v>19707</v>
      </c>
      <c r="CY6" s="429"/>
      <c r="CZ6" s="429"/>
    </row>
    <row r="7" spans="1:107" s="441" customFormat="1" x14ac:dyDescent="0.2">
      <c r="A7" s="410">
        <v>4</v>
      </c>
      <c r="B7" s="422" t="s">
        <v>4</v>
      </c>
      <c r="C7" s="423">
        <v>5352</v>
      </c>
      <c r="D7" s="424">
        <v>135</v>
      </c>
      <c r="E7" s="423">
        <v>11139</v>
      </c>
      <c r="F7" s="424">
        <v>312</v>
      </c>
      <c r="G7" s="423">
        <v>16424</v>
      </c>
      <c r="H7" s="424">
        <v>526</v>
      </c>
      <c r="I7" s="423">
        <v>23013</v>
      </c>
      <c r="J7" s="424">
        <v>787</v>
      </c>
      <c r="K7" s="423">
        <v>29807</v>
      </c>
      <c r="L7" s="424">
        <v>1034</v>
      </c>
      <c r="M7" s="423">
        <v>36240</v>
      </c>
      <c r="N7" s="424">
        <v>1319</v>
      </c>
      <c r="O7" s="423">
        <v>43341</v>
      </c>
      <c r="P7" s="424">
        <v>1921</v>
      </c>
      <c r="Q7" s="423">
        <v>46702</v>
      </c>
      <c r="R7" s="424">
        <v>2094</v>
      </c>
      <c r="S7" s="423">
        <v>50356</v>
      </c>
      <c r="T7" s="424">
        <v>2300</v>
      </c>
      <c r="U7" s="423">
        <v>53865</v>
      </c>
      <c r="V7" s="424">
        <v>2523</v>
      </c>
      <c r="W7" s="423">
        <v>58547</v>
      </c>
      <c r="X7" s="424">
        <v>2710</v>
      </c>
      <c r="Y7" s="423">
        <v>60996</v>
      </c>
      <c r="Z7" s="424">
        <v>2966</v>
      </c>
      <c r="AA7" s="423">
        <v>64646</v>
      </c>
      <c r="AB7" s="424">
        <v>3169</v>
      </c>
      <c r="AC7" s="423">
        <v>68145</v>
      </c>
      <c r="AD7" s="424">
        <v>3413</v>
      </c>
      <c r="AE7" s="423">
        <v>71958</v>
      </c>
      <c r="AF7" s="424">
        <v>3656</v>
      </c>
      <c r="AG7" s="423">
        <v>75523</v>
      </c>
      <c r="AH7" s="424">
        <v>3879</v>
      </c>
      <c r="AI7" s="423">
        <v>79731</v>
      </c>
      <c r="AJ7" s="424">
        <v>4144</v>
      </c>
      <c r="AK7" s="423">
        <v>83497</v>
      </c>
      <c r="AL7" s="424">
        <v>4404</v>
      </c>
      <c r="AM7" s="423">
        <v>87273</v>
      </c>
      <c r="AN7" s="424">
        <v>4640</v>
      </c>
      <c r="AO7" s="423">
        <v>91377</v>
      </c>
      <c r="AP7" s="424">
        <v>4909</v>
      </c>
      <c r="AQ7" s="423">
        <v>95476</v>
      </c>
      <c r="AR7" s="424">
        <v>5139</v>
      </c>
      <c r="AS7" s="423">
        <v>98296</v>
      </c>
      <c r="AT7" s="425">
        <v>5353</v>
      </c>
      <c r="AU7" s="423">
        <v>103262</v>
      </c>
      <c r="AV7" s="425">
        <v>5591</v>
      </c>
      <c r="AW7" s="426">
        <v>107480</v>
      </c>
      <c r="AX7" s="427">
        <v>5835</v>
      </c>
      <c r="AY7" s="423">
        <v>111634</v>
      </c>
      <c r="AZ7" s="424">
        <v>6097</v>
      </c>
      <c r="BA7" s="423">
        <v>115402</v>
      </c>
      <c r="BB7" s="425">
        <v>6355</v>
      </c>
      <c r="BC7" s="423">
        <v>119556</v>
      </c>
      <c r="BD7" s="425">
        <v>6621</v>
      </c>
      <c r="BE7" s="426">
        <v>123801</v>
      </c>
      <c r="BF7" s="427">
        <v>6866</v>
      </c>
      <c r="BG7" s="423">
        <v>127875</v>
      </c>
      <c r="BH7" s="424">
        <v>7008</v>
      </c>
      <c r="BI7" s="423">
        <v>131859</v>
      </c>
      <c r="BJ7" s="425">
        <v>7444</v>
      </c>
      <c r="BK7" s="423">
        <v>135987</v>
      </c>
      <c r="BL7" s="425">
        <v>7741</v>
      </c>
      <c r="BM7" s="426">
        <v>140770</v>
      </c>
      <c r="BN7" s="427">
        <v>8008</v>
      </c>
      <c r="BO7" s="423">
        <v>144877</v>
      </c>
      <c r="BP7" s="424">
        <v>8320</v>
      </c>
      <c r="BQ7" s="423">
        <v>149073</v>
      </c>
      <c r="BR7" s="425">
        <v>8674</v>
      </c>
      <c r="BS7" s="423">
        <v>153247</v>
      </c>
      <c r="BT7" s="428">
        <v>9016</v>
      </c>
      <c r="BU7" s="426">
        <v>157720</v>
      </c>
      <c r="BV7" s="427">
        <v>9398</v>
      </c>
      <c r="BW7" s="423">
        <v>162300</v>
      </c>
      <c r="BX7" s="424">
        <v>9785</v>
      </c>
      <c r="BY7" s="423">
        <v>166673</v>
      </c>
      <c r="BZ7" s="425">
        <v>10184</v>
      </c>
      <c r="CA7" s="423">
        <v>170917</v>
      </c>
      <c r="CB7" s="428">
        <v>10570</v>
      </c>
      <c r="CC7" s="423">
        <v>176083</v>
      </c>
      <c r="CD7" s="428">
        <v>10991</v>
      </c>
      <c r="CE7" s="423">
        <v>180207</v>
      </c>
      <c r="CF7" s="428">
        <v>11384</v>
      </c>
      <c r="CG7" s="423">
        <v>186392</v>
      </c>
      <c r="CH7" s="428">
        <v>11825</v>
      </c>
      <c r="CI7" s="423">
        <v>191305</v>
      </c>
      <c r="CJ7" s="428">
        <v>12230</v>
      </c>
      <c r="CK7" s="423">
        <v>196480</v>
      </c>
      <c r="CL7" s="428">
        <v>12665</v>
      </c>
      <c r="CM7" s="423">
        <v>200659</v>
      </c>
      <c r="CN7" s="428">
        <v>12989</v>
      </c>
      <c r="CO7" s="423">
        <v>205557</v>
      </c>
      <c r="CP7" s="428">
        <v>13449</v>
      </c>
      <c r="CQ7" s="423">
        <v>210768</v>
      </c>
      <c r="CR7" s="428">
        <v>13880</v>
      </c>
      <c r="CS7" s="423">
        <v>216343</v>
      </c>
      <c r="CT7" s="428">
        <v>14324</v>
      </c>
      <c r="CU7" s="423">
        <v>221800</v>
      </c>
      <c r="CV7" s="428">
        <v>14841</v>
      </c>
      <c r="CW7" s="110">
        <v>227076</v>
      </c>
      <c r="CX7" s="449">
        <v>15275</v>
      </c>
      <c r="CY7" s="429"/>
      <c r="CZ7" s="429"/>
    </row>
    <row r="8" spans="1:107" s="441" customFormat="1" x14ac:dyDescent="0.2">
      <c r="A8" s="410">
        <v>5</v>
      </c>
      <c r="B8" s="422" t="s">
        <v>5</v>
      </c>
      <c r="C8" s="423">
        <v>8573</v>
      </c>
      <c r="D8" s="424">
        <v>460</v>
      </c>
      <c r="E8" s="423">
        <v>18859</v>
      </c>
      <c r="F8" s="424">
        <v>881</v>
      </c>
      <c r="G8" s="423">
        <v>38968</v>
      </c>
      <c r="H8" s="424">
        <v>1267</v>
      </c>
      <c r="I8" s="423">
        <v>62077</v>
      </c>
      <c r="J8" s="424">
        <v>1617</v>
      </c>
      <c r="K8" s="423">
        <v>95153</v>
      </c>
      <c r="L8" s="424">
        <v>1943</v>
      </c>
      <c r="M8" s="423">
        <v>136206</v>
      </c>
      <c r="N8" s="424">
        <v>2126</v>
      </c>
      <c r="O8" s="423">
        <v>179070</v>
      </c>
      <c r="P8" s="424">
        <v>2968</v>
      </c>
      <c r="Q8" s="423">
        <v>197571</v>
      </c>
      <c r="R8" s="424">
        <v>3176</v>
      </c>
      <c r="S8" s="423">
        <v>218245</v>
      </c>
      <c r="T8" s="424">
        <v>3405</v>
      </c>
      <c r="U8" s="423">
        <v>238093</v>
      </c>
      <c r="V8" s="424">
        <v>3687</v>
      </c>
      <c r="W8" s="423">
        <v>264459</v>
      </c>
      <c r="X8" s="424">
        <v>3881</v>
      </c>
      <c r="Y8" s="423">
        <v>280059</v>
      </c>
      <c r="Z8" s="424">
        <v>4146</v>
      </c>
      <c r="AA8" s="423">
        <v>302909</v>
      </c>
      <c r="AB8" s="424">
        <v>4362</v>
      </c>
      <c r="AC8" s="423">
        <v>324779</v>
      </c>
      <c r="AD8" s="424">
        <v>4646</v>
      </c>
      <c r="AE8" s="423">
        <v>351631</v>
      </c>
      <c r="AF8" s="424">
        <v>4901</v>
      </c>
      <c r="AG8" s="423">
        <v>374456</v>
      </c>
      <c r="AH8" s="424">
        <v>5141</v>
      </c>
      <c r="AI8" s="423">
        <v>404032</v>
      </c>
      <c r="AJ8" s="424">
        <v>5471</v>
      </c>
      <c r="AK8" s="423">
        <v>431038</v>
      </c>
      <c r="AL8" s="424">
        <v>5811</v>
      </c>
      <c r="AM8" s="423">
        <v>455227</v>
      </c>
      <c r="AN8" s="424">
        <v>6104</v>
      </c>
      <c r="AO8" s="423">
        <v>481622</v>
      </c>
      <c r="AP8" s="424">
        <v>6388</v>
      </c>
      <c r="AQ8" s="423">
        <v>510585</v>
      </c>
      <c r="AR8" s="424">
        <v>6622</v>
      </c>
      <c r="AS8" s="423">
        <v>527801</v>
      </c>
      <c r="AT8" s="425">
        <v>6847</v>
      </c>
      <c r="AU8" s="423">
        <v>559888</v>
      </c>
      <c r="AV8" s="425">
        <v>7071</v>
      </c>
      <c r="AW8" s="426">
        <v>584622</v>
      </c>
      <c r="AX8" s="427">
        <v>7320</v>
      </c>
      <c r="AY8" s="423">
        <v>609875</v>
      </c>
      <c r="AZ8" s="424">
        <v>7594</v>
      </c>
      <c r="BA8" s="423">
        <v>634089</v>
      </c>
      <c r="BB8" s="425">
        <v>7854</v>
      </c>
      <c r="BC8" s="423">
        <v>657427</v>
      </c>
      <c r="BD8" s="425">
        <v>8145</v>
      </c>
      <c r="BE8" s="426">
        <v>679403</v>
      </c>
      <c r="BF8" s="427">
        <v>8407</v>
      </c>
      <c r="BG8" s="423">
        <v>702980</v>
      </c>
      <c r="BH8" s="424">
        <v>8565</v>
      </c>
      <c r="BI8" s="423">
        <v>728842</v>
      </c>
      <c r="BJ8" s="425">
        <v>9109</v>
      </c>
      <c r="BK8" s="423">
        <v>751291</v>
      </c>
      <c r="BL8" s="425">
        <v>9397</v>
      </c>
      <c r="BM8" s="426">
        <v>776433</v>
      </c>
      <c r="BN8" s="427">
        <v>9662</v>
      </c>
      <c r="BO8" s="423">
        <v>799380</v>
      </c>
      <c r="BP8" s="424">
        <v>9986</v>
      </c>
      <c r="BQ8" s="423">
        <v>824295</v>
      </c>
      <c r="BR8" s="425">
        <v>10295</v>
      </c>
      <c r="BS8" s="423">
        <v>847129</v>
      </c>
      <c r="BT8" s="428">
        <v>10650</v>
      </c>
      <c r="BU8" s="426">
        <v>870326</v>
      </c>
      <c r="BV8" s="427">
        <v>10931</v>
      </c>
      <c r="BW8" s="423">
        <v>894045</v>
      </c>
      <c r="BX8" s="424">
        <v>11272</v>
      </c>
      <c r="BY8" s="423">
        <v>917606</v>
      </c>
      <c r="BZ8" s="425">
        <v>11649</v>
      </c>
      <c r="CA8" s="423">
        <v>936859</v>
      </c>
      <c r="CB8" s="428">
        <v>11974</v>
      </c>
      <c r="CC8" s="423">
        <v>960763</v>
      </c>
      <c r="CD8" s="428">
        <v>12316</v>
      </c>
      <c r="CE8" s="423">
        <v>980913</v>
      </c>
      <c r="CF8" s="428">
        <v>12660</v>
      </c>
      <c r="CG8" s="423">
        <v>1008645</v>
      </c>
      <c r="CH8" s="428">
        <v>13013</v>
      </c>
      <c r="CI8" s="423">
        <v>1030791</v>
      </c>
      <c r="CJ8" s="428">
        <v>13326</v>
      </c>
      <c r="CK8" s="423">
        <v>1052367</v>
      </c>
      <c r="CL8" s="428">
        <v>13662</v>
      </c>
      <c r="CM8" s="423">
        <v>1074553</v>
      </c>
      <c r="CN8" s="428">
        <v>13839</v>
      </c>
      <c r="CO8" s="423">
        <v>1097669</v>
      </c>
      <c r="CP8" s="428">
        <v>14222</v>
      </c>
      <c r="CQ8" s="423">
        <v>1119964</v>
      </c>
      <c r="CR8" s="428">
        <v>14623</v>
      </c>
      <c r="CS8" s="423">
        <v>1143547</v>
      </c>
      <c r="CT8" s="428">
        <v>14964</v>
      </c>
      <c r="CU8" s="423">
        <v>1168370</v>
      </c>
      <c r="CV8" s="428">
        <v>15379</v>
      </c>
      <c r="CW8" s="110">
        <v>1193702</v>
      </c>
      <c r="CX8" s="449">
        <v>15809</v>
      </c>
      <c r="CY8" s="429"/>
      <c r="CZ8" s="429"/>
    </row>
    <row r="9" spans="1:107" s="441" customFormat="1" x14ac:dyDescent="0.2">
      <c r="A9" s="410">
        <v>6</v>
      </c>
      <c r="B9" s="422" t="s">
        <v>6</v>
      </c>
      <c r="C9" s="423">
        <v>1048</v>
      </c>
      <c r="D9" s="424">
        <v>1469</v>
      </c>
      <c r="E9" s="423">
        <v>1765</v>
      </c>
      <c r="F9" s="424">
        <v>1936</v>
      </c>
      <c r="G9" s="423">
        <v>2023</v>
      </c>
      <c r="H9" s="424">
        <v>2177</v>
      </c>
      <c r="I9" s="423">
        <v>2466</v>
      </c>
      <c r="J9" s="424">
        <v>2427</v>
      </c>
      <c r="K9" s="423">
        <v>2812</v>
      </c>
      <c r="L9" s="424">
        <v>2838</v>
      </c>
      <c r="M9" s="423">
        <v>3241</v>
      </c>
      <c r="N9" s="424">
        <v>3214</v>
      </c>
      <c r="O9" s="423">
        <v>3676</v>
      </c>
      <c r="P9" s="424">
        <v>3717</v>
      </c>
      <c r="Q9" s="423">
        <v>3840</v>
      </c>
      <c r="R9" s="424">
        <v>3859</v>
      </c>
      <c r="S9" s="423">
        <v>4029</v>
      </c>
      <c r="T9" s="424">
        <v>3980</v>
      </c>
      <c r="U9" s="423">
        <v>4265</v>
      </c>
      <c r="V9" s="424">
        <v>4130</v>
      </c>
      <c r="W9" s="423">
        <v>4519</v>
      </c>
      <c r="X9" s="424">
        <v>4227</v>
      </c>
      <c r="Y9" s="423">
        <v>4657</v>
      </c>
      <c r="Z9" s="424">
        <v>4360</v>
      </c>
      <c r="AA9" s="423">
        <v>4839</v>
      </c>
      <c r="AB9" s="424">
        <v>4501</v>
      </c>
      <c r="AC9" s="423">
        <v>5564</v>
      </c>
      <c r="AD9" s="424">
        <v>4614</v>
      </c>
      <c r="AE9" s="423">
        <v>5746</v>
      </c>
      <c r="AF9" s="424">
        <v>4735</v>
      </c>
      <c r="AG9" s="423">
        <v>5920</v>
      </c>
      <c r="AH9" s="424">
        <v>4840</v>
      </c>
      <c r="AI9" s="423">
        <v>6206</v>
      </c>
      <c r="AJ9" s="424">
        <v>4975</v>
      </c>
      <c r="AK9" s="423">
        <v>6463</v>
      </c>
      <c r="AL9" s="424">
        <v>5091</v>
      </c>
      <c r="AM9" s="423">
        <v>6665</v>
      </c>
      <c r="AN9" s="424">
        <v>5181</v>
      </c>
      <c r="AO9" s="423">
        <v>6893</v>
      </c>
      <c r="AP9" s="424">
        <v>5304</v>
      </c>
      <c r="AQ9" s="423">
        <v>7110</v>
      </c>
      <c r="AR9" s="424">
        <v>5387</v>
      </c>
      <c r="AS9" s="423">
        <v>7285</v>
      </c>
      <c r="AT9" s="425">
        <v>5477</v>
      </c>
      <c r="AU9" s="423">
        <v>7573</v>
      </c>
      <c r="AV9" s="425">
        <v>5558</v>
      </c>
      <c r="AW9" s="426">
        <v>7818</v>
      </c>
      <c r="AX9" s="427">
        <v>5638</v>
      </c>
      <c r="AY9" s="423">
        <v>8087</v>
      </c>
      <c r="AZ9" s="424">
        <v>5731</v>
      </c>
      <c r="BA9" s="423">
        <v>8308</v>
      </c>
      <c r="BB9" s="425">
        <v>5826</v>
      </c>
      <c r="BC9" s="423">
        <v>8478</v>
      </c>
      <c r="BD9" s="425">
        <v>5913</v>
      </c>
      <c r="BE9" s="426">
        <v>8695</v>
      </c>
      <c r="BF9" s="427">
        <v>6019</v>
      </c>
      <c r="BG9" s="423">
        <v>8909</v>
      </c>
      <c r="BH9" s="424">
        <v>6125</v>
      </c>
      <c r="BI9" s="423">
        <v>9134</v>
      </c>
      <c r="BJ9" s="425">
        <v>6264</v>
      </c>
      <c r="BK9" s="423">
        <v>9337</v>
      </c>
      <c r="BL9" s="425">
        <v>6332</v>
      </c>
      <c r="BM9" s="426">
        <v>9559</v>
      </c>
      <c r="BN9" s="427">
        <v>6418</v>
      </c>
      <c r="BO9" s="423">
        <v>9792</v>
      </c>
      <c r="BP9" s="424">
        <v>6515</v>
      </c>
      <c r="BQ9" s="423">
        <v>10069</v>
      </c>
      <c r="BR9" s="425">
        <v>6636</v>
      </c>
      <c r="BS9" s="423">
        <v>10301</v>
      </c>
      <c r="BT9" s="428">
        <v>6719</v>
      </c>
      <c r="BU9" s="426">
        <v>10520</v>
      </c>
      <c r="BV9" s="427">
        <v>6807</v>
      </c>
      <c r="BW9" s="423">
        <v>10742</v>
      </c>
      <c r="BX9" s="424">
        <v>6910</v>
      </c>
      <c r="BY9" s="423">
        <v>10966</v>
      </c>
      <c r="BZ9" s="425">
        <v>7025</v>
      </c>
      <c r="CA9" s="423">
        <v>11164</v>
      </c>
      <c r="CB9" s="428">
        <v>7106</v>
      </c>
      <c r="CC9" s="423">
        <v>11415</v>
      </c>
      <c r="CD9" s="428">
        <v>7204</v>
      </c>
      <c r="CE9" s="423">
        <v>11699</v>
      </c>
      <c r="CF9" s="428">
        <v>7299</v>
      </c>
      <c r="CG9" s="423">
        <v>12302</v>
      </c>
      <c r="CH9" s="428">
        <v>7419</v>
      </c>
      <c r="CI9" s="423">
        <v>12559</v>
      </c>
      <c r="CJ9" s="428">
        <v>7522</v>
      </c>
      <c r="CK9" s="423">
        <v>12825</v>
      </c>
      <c r="CL9" s="428">
        <v>7638</v>
      </c>
      <c r="CM9" s="423">
        <v>12842</v>
      </c>
      <c r="CN9" s="428">
        <v>7606</v>
      </c>
      <c r="CO9" s="423">
        <v>13172</v>
      </c>
      <c r="CP9" s="428">
        <v>7720</v>
      </c>
      <c r="CQ9" s="423">
        <v>13516</v>
      </c>
      <c r="CR9" s="428">
        <v>7819</v>
      </c>
      <c r="CS9" s="423">
        <v>13843</v>
      </c>
      <c r="CT9" s="428">
        <v>7920</v>
      </c>
      <c r="CU9" s="423">
        <v>14230</v>
      </c>
      <c r="CV9" s="428">
        <v>8018</v>
      </c>
      <c r="CW9" s="110">
        <v>14613</v>
      </c>
      <c r="CX9" s="449">
        <v>8120</v>
      </c>
      <c r="CY9" s="429"/>
      <c r="CZ9" s="429"/>
    </row>
    <row r="10" spans="1:107" s="441" customFormat="1" x14ac:dyDescent="0.2">
      <c r="A10" s="410">
        <v>7</v>
      </c>
      <c r="B10" s="422" t="s">
        <v>7</v>
      </c>
      <c r="C10" s="423">
        <v>230042</v>
      </c>
      <c r="D10" s="424">
        <v>10767</v>
      </c>
      <c r="E10" s="423">
        <v>315064</v>
      </c>
      <c r="F10" s="424">
        <v>18401</v>
      </c>
      <c r="G10" s="423">
        <v>350524</v>
      </c>
      <c r="H10" s="424">
        <v>24175</v>
      </c>
      <c r="I10" s="423">
        <v>406560</v>
      </c>
      <c r="J10" s="424">
        <v>28301</v>
      </c>
      <c r="K10" s="423">
        <v>443628</v>
      </c>
      <c r="L10" s="424">
        <v>32253</v>
      </c>
      <c r="M10" s="423">
        <v>486716</v>
      </c>
      <c r="N10" s="424">
        <v>35717</v>
      </c>
      <c r="O10" s="423">
        <v>518704</v>
      </c>
      <c r="P10" s="424">
        <v>41099</v>
      </c>
      <c r="Q10" s="423">
        <v>537721</v>
      </c>
      <c r="R10" s="424">
        <v>42967</v>
      </c>
      <c r="S10" s="423">
        <v>559317</v>
      </c>
      <c r="T10" s="424">
        <v>44830</v>
      </c>
      <c r="U10" s="423">
        <v>577327</v>
      </c>
      <c r="V10" s="424">
        <v>46878</v>
      </c>
      <c r="W10" s="423">
        <v>599903</v>
      </c>
      <c r="X10" s="424">
        <v>48468</v>
      </c>
      <c r="Y10" s="423">
        <v>611212</v>
      </c>
      <c r="Z10" s="424">
        <v>50311</v>
      </c>
      <c r="AA10" s="423">
        <v>629674</v>
      </c>
      <c r="AB10" s="424">
        <v>52110</v>
      </c>
      <c r="AC10" s="423">
        <v>647933</v>
      </c>
      <c r="AD10" s="424">
        <v>54242</v>
      </c>
      <c r="AE10" s="423">
        <v>666577</v>
      </c>
      <c r="AF10" s="424">
        <v>56432</v>
      </c>
      <c r="AG10" s="423">
        <v>686202</v>
      </c>
      <c r="AH10" s="424">
        <v>58488</v>
      </c>
      <c r="AI10" s="423">
        <v>711946</v>
      </c>
      <c r="AJ10" s="424">
        <v>61067</v>
      </c>
      <c r="AK10" s="423">
        <v>734057</v>
      </c>
      <c r="AL10" s="424">
        <v>63195</v>
      </c>
      <c r="AM10" s="423">
        <v>756287</v>
      </c>
      <c r="AN10" s="424">
        <v>65368</v>
      </c>
      <c r="AO10" s="423">
        <v>782064</v>
      </c>
      <c r="AP10" s="424">
        <v>67716</v>
      </c>
      <c r="AQ10" s="423">
        <v>807228</v>
      </c>
      <c r="AR10" s="424">
        <v>69620</v>
      </c>
      <c r="AS10" s="423">
        <v>823820</v>
      </c>
      <c r="AT10" s="425">
        <v>71514</v>
      </c>
      <c r="AU10" s="423">
        <v>851284</v>
      </c>
      <c r="AV10" s="425">
        <v>73405</v>
      </c>
      <c r="AW10" s="426">
        <v>873820</v>
      </c>
      <c r="AX10" s="427">
        <v>75176</v>
      </c>
      <c r="AY10" s="423">
        <v>898749</v>
      </c>
      <c r="AZ10" s="424">
        <v>77276</v>
      </c>
      <c r="BA10" s="423">
        <v>922782</v>
      </c>
      <c r="BB10" s="425">
        <v>79825</v>
      </c>
      <c r="BC10" s="423">
        <v>944739</v>
      </c>
      <c r="BD10" s="425">
        <v>82081</v>
      </c>
      <c r="BE10" s="426">
        <v>969846</v>
      </c>
      <c r="BF10" s="427">
        <v>84217</v>
      </c>
      <c r="BG10" s="423">
        <v>997617</v>
      </c>
      <c r="BH10" s="424">
        <v>88418</v>
      </c>
      <c r="BI10" s="423">
        <v>1024543</v>
      </c>
      <c r="BJ10" s="425">
        <v>92162</v>
      </c>
      <c r="BK10" s="423">
        <v>1048908</v>
      </c>
      <c r="BL10" s="425">
        <v>94330</v>
      </c>
      <c r="BM10" s="426">
        <v>1077533</v>
      </c>
      <c r="BN10" s="427">
        <v>96660</v>
      </c>
      <c r="BO10" s="423">
        <v>1103814</v>
      </c>
      <c r="BP10" s="424">
        <v>99132</v>
      </c>
      <c r="BQ10" s="423">
        <v>1130967</v>
      </c>
      <c r="BR10" s="425">
        <v>101675</v>
      </c>
      <c r="BS10" s="423">
        <v>1156835</v>
      </c>
      <c r="BT10" s="428">
        <v>103962</v>
      </c>
      <c r="BU10" s="426">
        <v>1182046</v>
      </c>
      <c r="BV10" s="427">
        <v>106529</v>
      </c>
      <c r="BW10" s="423">
        <v>1211423</v>
      </c>
      <c r="BX10" s="424">
        <v>109159</v>
      </c>
      <c r="BY10" s="423">
        <v>1240435</v>
      </c>
      <c r="BZ10" s="425">
        <v>111731</v>
      </c>
      <c r="CA10" s="423">
        <v>1260364</v>
      </c>
      <c r="CB10" s="428">
        <v>113933</v>
      </c>
      <c r="CC10" s="423">
        <v>1290377</v>
      </c>
      <c r="CD10" s="428">
        <v>116072</v>
      </c>
      <c r="CE10" s="423">
        <v>1315953</v>
      </c>
      <c r="CF10" s="428">
        <v>118162</v>
      </c>
      <c r="CG10" s="423">
        <v>1365522</v>
      </c>
      <c r="CH10" s="428">
        <v>120278</v>
      </c>
      <c r="CI10" s="423">
        <v>1392077</v>
      </c>
      <c r="CJ10" s="428">
        <v>122263</v>
      </c>
      <c r="CK10" s="423">
        <v>1421908</v>
      </c>
      <c r="CL10" s="428">
        <v>124563</v>
      </c>
      <c r="CM10" s="423">
        <v>1435990</v>
      </c>
      <c r="CN10" s="428">
        <v>126347</v>
      </c>
      <c r="CO10" s="423">
        <v>1467529</v>
      </c>
      <c r="CP10" s="428">
        <v>128789</v>
      </c>
      <c r="CQ10" s="423">
        <v>1498856</v>
      </c>
      <c r="CR10" s="428">
        <v>130993</v>
      </c>
      <c r="CS10" s="423">
        <v>1533415</v>
      </c>
      <c r="CT10" s="428">
        <v>133412</v>
      </c>
      <c r="CU10" s="423">
        <v>1568203</v>
      </c>
      <c r="CV10" s="428">
        <v>135875</v>
      </c>
      <c r="CW10" s="110">
        <v>1602139</v>
      </c>
      <c r="CX10" s="449">
        <v>138428</v>
      </c>
      <c r="CY10" s="429"/>
      <c r="CZ10" s="429"/>
    </row>
    <row r="11" spans="1:107" s="441" customFormat="1" x14ac:dyDescent="0.2">
      <c r="A11" s="410">
        <v>8</v>
      </c>
      <c r="B11" s="422" t="s">
        <v>8</v>
      </c>
      <c r="C11" s="423">
        <v>4128</v>
      </c>
      <c r="D11" s="424">
        <v>823</v>
      </c>
      <c r="E11" s="423">
        <v>8494</v>
      </c>
      <c r="F11" s="424">
        <v>1734</v>
      </c>
      <c r="G11" s="423">
        <v>12328</v>
      </c>
      <c r="H11" s="424">
        <v>2824</v>
      </c>
      <c r="I11" s="423">
        <v>16821</v>
      </c>
      <c r="J11" s="424">
        <v>3827</v>
      </c>
      <c r="K11" s="423">
        <v>23064</v>
      </c>
      <c r="L11" s="424">
        <v>4823</v>
      </c>
      <c r="M11" s="423">
        <v>26178</v>
      </c>
      <c r="N11" s="424">
        <v>5937</v>
      </c>
      <c r="O11" s="423">
        <v>32817</v>
      </c>
      <c r="P11" s="424">
        <v>7431</v>
      </c>
      <c r="Q11" s="423">
        <v>35117</v>
      </c>
      <c r="R11" s="424">
        <v>8009</v>
      </c>
      <c r="S11" s="423">
        <v>37825</v>
      </c>
      <c r="T11" s="424">
        <v>8578</v>
      </c>
      <c r="U11" s="423">
        <v>40156</v>
      </c>
      <c r="V11" s="424">
        <v>9162</v>
      </c>
      <c r="W11" s="423">
        <v>43739</v>
      </c>
      <c r="X11" s="424">
        <v>9688</v>
      </c>
      <c r="Y11" s="423">
        <v>45324</v>
      </c>
      <c r="Z11" s="424">
        <v>10258</v>
      </c>
      <c r="AA11" s="423">
        <v>47711</v>
      </c>
      <c r="AB11" s="424">
        <v>10812</v>
      </c>
      <c r="AC11" s="423">
        <v>49932</v>
      </c>
      <c r="AD11" s="424">
        <v>11344</v>
      </c>
      <c r="AE11" s="423">
        <v>52348</v>
      </c>
      <c r="AF11" s="424">
        <v>11907</v>
      </c>
      <c r="AG11" s="423">
        <v>54660</v>
      </c>
      <c r="AH11" s="424">
        <v>12386</v>
      </c>
      <c r="AI11" s="423">
        <v>57550</v>
      </c>
      <c r="AJ11" s="424">
        <v>12988</v>
      </c>
      <c r="AK11" s="423">
        <v>59995</v>
      </c>
      <c r="AL11" s="424">
        <v>13523</v>
      </c>
      <c r="AM11" s="423">
        <v>62726</v>
      </c>
      <c r="AN11" s="424">
        <v>14116</v>
      </c>
      <c r="AO11" s="423">
        <v>65422</v>
      </c>
      <c r="AP11" s="424">
        <v>14688</v>
      </c>
      <c r="AQ11" s="423">
        <v>68194</v>
      </c>
      <c r="AR11" s="424">
        <v>15273</v>
      </c>
      <c r="AS11" s="423">
        <v>70149</v>
      </c>
      <c r="AT11" s="425">
        <v>15800</v>
      </c>
      <c r="AU11" s="423">
        <v>73936</v>
      </c>
      <c r="AV11" s="425">
        <v>16389</v>
      </c>
      <c r="AW11" s="426">
        <v>76764</v>
      </c>
      <c r="AX11" s="427">
        <v>16917</v>
      </c>
      <c r="AY11" s="423">
        <v>79918</v>
      </c>
      <c r="AZ11" s="424">
        <v>17519</v>
      </c>
      <c r="BA11" s="423">
        <v>82922</v>
      </c>
      <c r="BB11" s="425">
        <v>18115</v>
      </c>
      <c r="BC11" s="423">
        <v>86043</v>
      </c>
      <c r="BD11" s="425">
        <v>18759</v>
      </c>
      <c r="BE11" s="426">
        <v>88723</v>
      </c>
      <c r="BF11" s="427">
        <v>19325</v>
      </c>
      <c r="BG11" s="423">
        <v>91496</v>
      </c>
      <c r="BH11" s="424">
        <v>19846</v>
      </c>
      <c r="BI11" s="423">
        <v>94339</v>
      </c>
      <c r="BJ11" s="425">
        <v>21002</v>
      </c>
      <c r="BK11" s="423">
        <v>97449</v>
      </c>
      <c r="BL11" s="425">
        <v>21675</v>
      </c>
      <c r="BM11" s="426">
        <v>100556</v>
      </c>
      <c r="BN11" s="427">
        <v>22275</v>
      </c>
      <c r="BO11" s="423">
        <v>103513</v>
      </c>
      <c r="BP11" s="424">
        <v>22997</v>
      </c>
      <c r="BQ11" s="423">
        <v>106751</v>
      </c>
      <c r="BR11" s="425">
        <v>23692</v>
      </c>
      <c r="BS11" s="423">
        <v>110238</v>
      </c>
      <c r="BT11" s="428">
        <v>24500</v>
      </c>
      <c r="BU11" s="426">
        <v>113334</v>
      </c>
      <c r="BV11" s="427">
        <v>25194</v>
      </c>
      <c r="BW11" s="423">
        <v>116639</v>
      </c>
      <c r="BX11" s="424">
        <v>25987</v>
      </c>
      <c r="BY11" s="423">
        <v>120079</v>
      </c>
      <c r="BZ11" s="425">
        <v>26748</v>
      </c>
      <c r="CA11" s="423">
        <v>123369</v>
      </c>
      <c r="CB11" s="428">
        <v>27585</v>
      </c>
      <c r="CC11" s="423">
        <v>126788</v>
      </c>
      <c r="CD11" s="428">
        <v>28140</v>
      </c>
      <c r="CE11" s="423">
        <v>129874</v>
      </c>
      <c r="CF11" s="428">
        <v>28864</v>
      </c>
      <c r="CG11" s="423">
        <v>136369</v>
      </c>
      <c r="CH11" s="428">
        <v>29601</v>
      </c>
      <c r="CI11" s="423">
        <v>140238</v>
      </c>
      <c r="CJ11" s="428">
        <v>30343</v>
      </c>
      <c r="CK11" s="423">
        <v>143807</v>
      </c>
      <c r="CL11" s="428">
        <v>30991</v>
      </c>
      <c r="CM11" s="423">
        <v>144979</v>
      </c>
      <c r="CN11" s="428">
        <v>30831</v>
      </c>
      <c r="CO11" s="423">
        <v>148530</v>
      </c>
      <c r="CP11" s="428">
        <v>31594</v>
      </c>
      <c r="CQ11" s="423">
        <v>152719</v>
      </c>
      <c r="CR11" s="428">
        <v>32435</v>
      </c>
      <c r="CS11" s="423">
        <v>156699</v>
      </c>
      <c r="CT11" s="428">
        <v>33171</v>
      </c>
      <c r="CU11" s="423">
        <v>160689</v>
      </c>
      <c r="CV11" s="428">
        <v>33898</v>
      </c>
      <c r="CW11" s="110">
        <v>164673</v>
      </c>
      <c r="CX11" s="449">
        <v>34615</v>
      </c>
      <c r="CY11" s="429"/>
      <c r="CZ11" s="429"/>
    </row>
    <row r="12" spans="1:107" s="441" customFormat="1" x14ac:dyDescent="0.2">
      <c r="A12" s="410">
        <v>9</v>
      </c>
      <c r="B12" s="422" t="s">
        <v>9</v>
      </c>
      <c r="C12" s="423">
        <v>167</v>
      </c>
      <c r="D12" s="424">
        <v>7</v>
      </c>
      <c r="E12" s="423">
        <v>381</v>
      </c>
      <c r="F12" s="424">
        <v>15</v>
      </c>
      <c r="G12" s="423">
        <v>601</v>
      </c>
      <c r="H12" s="424">
        <v>25</v>
      </c>
      <c r="I12" s="423">
        <v>839</v>
      </c>
      <c r="J12" s="424">
        <v>42</v>
      </c>
      <c r="K12" s="423">
        <v>1288</v>
      </c>
      <c r="L12" s="424">
        <v>61</v>
      </c>
      <c r="M12" s="423">
        <v>1370</v>
      </c>
      <c r="N12" s="424">
        <v>82</v>
      </c>
      <c r="O12" s="423">
        <v>2052</v>
      </c>
      <c r="P12" s="424">
        <v>111</v>
      </c>
      <c r="Q12" s="423">
        <v>2224</v>
      </c>
      <c r="R12" s="424">
        <v>121</v>
      </c>
      <c r="S12" s="423">
        <v>2498</v>
      </c>
      <c r="T12" s="424">
        <v>131</v>
      </c>
      <c r="U12" s="423">
        <v>2751</v>
      </c>
      <c r="V12" s="424">
        <v>138</v>
      </c>
      <c r="W12" s="423">
        <v>3092</v>
      </c>
      <c r="X12" s="424">
        <v>146</v>
      </c>
      <c r="Y12" s="423">
        <v>3278</v>
      </c>
      <c r="Z12" s="424">
        <v>156</v>
      </c>
      <c r="AA12" s="423">
        <v>3557</v>
      </c>
      <c r="AB12" s="424">
        <v>161</v>
      </c>
      <c r="AC12" s="423">
        <v>3825</v>
      </c>
      <c r="AD12" s="424">
        <v>168</v>
      </c>
      <c r="AE12" s="423">
        <v>4078</v>
      </c>
      <c r="AF12" s="424">
        <v>181</v>
      </c>
      <c r="AG12" s="423">
        <v>4320</v>
      </c>
      <c r="AH12" s="424">
        <v>189</v>
      </c>
      <c r="AI12" s="423">
        <v>4604</v>
      </c>
      <c r="AJ12" s="424">
        <v>201</v>
      </c>
      <c r="AK12" s="423">
        <v>4850</v>
      </c>
      <c r="AL12" s="424">
        <v>215</v>
      </c>
      <c r="AM12" s="423">
        <v>5109</v>
      </c>
      <c r="AN12" s="424">
        <v>220</v>
      </c>
      <c r="AO12" s="423">
        <v>5360</v>
      </c>
      <c r="AP12" s="424">
        <v>224</v>
      </c>
      <c r="AQ12" s="423">
        <v>5635</v>
      </c>
      <c r="AR12" s="424">
        <v>230</v>
      </c>
      <c r="AS12" s="423">
        <v>5809</v>
      </c>
      <c r="AT12" s="425">
        <v>235</v>
      </c>
      <c r="AU12" s="423">
        <v>6127</v>
      </c>
      <c r="AV12" s="425">
        <v>242</v>
      </c>
      <c r="AW12" s="426">
        <v>6365</v>
      </c>
      <c r="AX12" s="427">
        <v>249</v>
      </c>
      <c r="AY12" s="423">
        <v>6612</v>
      </c>
      <c r="AZ12" s="424">
        <v>255</v>
      </c>
      <c r="BA12" s="423">
        <v>6782</v>
      </c>
      <c r="BB12" s="425">
        <v>258</v>
      </c>
      <c r="BC12" s="423">
        <v>7028</v>
      </c>
      <c r="BD12" s="425">
        <v>262</v>
      </c>
      <c r="BE12" s="426">
        <v>7265</v>
      </c>
      <c r="BF12" s="427">
        <v>269</v>
      </c>
      <c r="BG12" s="423">
        <v>7465</v>
      </c>
      <c r="BH12" s="424">
        <v>276</v>
      </c>
      <c r="BI12" s="423">
        <v>7683</v>
      </c>
      <c r="BJ12" s="425">
        <v>291</v>
      </c>
      <c r="BK12" s="423">
        <v>7839</v>
      </c>
      <c r="BL12" s="425">
        <v>300</v>
      </c>
      <c r="BM12" s="426">
        <v>8071</v>
      </c>
      <c r="BN12" s="427">
        <v>310</v>
      </c>
      <c r="BO12" s="423">
        <v>8240</v>
      </c>
      <c r="BP12" s="424">
        <v>324</v>
      </c>
      <c r="BQ12" s="423">
        <v>8421</v>
      </c>
      <c r="BR12" s="425">
        <v>331</v>
      </c>
      <c r="BS12" s="423">
        <v>8609</v>
      </c>
      <c r="BT12" s="428">
        <v>336</v>
      </c>
      <c r="BU12" s="426">
        <v>8834</v>
      </c>
      <c r="BV12" s="427">
        <v>343</v>
      </c>
      <c r="BW12" s="423">
        <v>9033</v>
      </c>
      <c r="BX12" s="424">
        <v>349</v>
      </c>
      <c r="BY12" s="423">
        <v>9244</v>
      </c>
      <c r="BZ12" s="425">
        <v>362</v>
      </c>
      <c r="CA12" s="423">
        <v>9427</v>
      </c>
      <c r="CB12" s="428">
        <v>371</v>
      </c>
      <c r="CC12" s="423">
        <v>9634</v>
      </c>
      <c r="CD12" s="428">
        <v>377</v>
      </c>
      <c r="CE12" s="423">
        <v>9793</v>
      </c>
      <c r="CF12" s="428">
        <v>391</v>
      </c>
      <c r="CG12" s="423">
        <v>9894</v>
      </c>
      <c r="CH12" s="428">
        <v>400</v>
      </c>
      <c r="CI12" s="423">
        <v>10082</v>
      </c>
      <c r="CJ12" s="428">
        <v>412</v>
      </c>
      <c r="CK12" s="423">
        <v>10248</v>
      </c>
      <c r="CL12" s="428">
        <v>419</v>
      </c>
      <c r="CM12" s="423">
        <v>10410</v>
      </c>
      <c r="CN12" s="428">
        <v>415</v>
      </c>
      <c r="CO12" s="423">
        <v>10587</v>
      </c>
      <c r="CP12" s="428">
        <v>426</v>
      </c>
      <c r="CQ12" s="423">
        <v>10779</v>
      </c>
      <c r="CR12" s="428">
        <v>438</v>
      </c>
      <c r="CS12" s="423">
        <v>10955</v>
      </c>
      <c r="CT12" s="428">
        <v>443</v>
      </c>
      <c r="CU12" s="423">
        <v>11190</v>
      </c>
      <c r="CV12" s="428">
        <v>449</v>
      </c>
      <c r="CW12" s="110">
        <v>11403</v>
      </c>
      <c r="CX12" s="449">
        <v>460</v>
      </c>
      <c r="CY12" s="429"/>
      <c r="CZ12" s="429"/>
    </row>
    <row r="13" spans="1:107" s="441" customFormat="1" x14ac:dyDescent="0.2">
      <c r="A13" s="410">
        <v>10</v>
      </c>
      <c r="B13" s="422" t="s">
        <v>10</v>
      </c>
      <c r="C13" s="423">
        <v>129</v>
      </c>
      <c r="D13" s="424">
        <v>99</v>
      </c>
      <c r="E13" s="423">
        <v>279</v>
      </c>
      <c r="F13" s="424">
        <v>172</v>
      </c>
      <c r="G13" s="423">
        <v>498</v>
      </c>
      <c r="H13" s="424">
        <v>228</v>
      </c>
      <c r="I13" s="423">
        <v>679</v>
      </c>
      <c r="J13" s="424">
        <v>303</v>
      </c>
      <c r="K13" s="423">
        <v>911</v>
      </c>
      <c r="L13" s="424">
        <v>357</v>
      </c>
      <c r="M13" s="423">
        <v>1128</v>
      </c>
      <c r="N13" s="424">
        <v>365</v>
      </c>
      <c r="O13" s="423">
        <v>2110</v>
      </c>
      <c r="P13" s="424">
        <v>535</v>
      </c>
      <c r="Q13" s="423">
        <v>2218</v>
      </c>
      <c r="R13" s="424">
        <v>576</v>
      </c>
      <c r="S13" s="423">
        <v>2389</v>
      </c>
      <c r="T13" s="424">
        <v>613</v>
      </c>
      <c r="U13" s="423">
        <v>2561</v>
      </c>
      <c r="V13" s="424">
        <v>656</v>
      </c>
      <c r="W13" s="423">
        <v>2733</v>
      </c>
      <c r="X13" s="424">
        <v>681</v>
      </c>
      <c r="Y13" s="423">
        <v>2799</v>
      </c>
      <c r="Z13" s="424">
        <v>730</v>
      </c>
      <c r="AA13" s="423">
        <v>2952</v>
      </c>
      <c r="AB13" s="424">
        <v>770</v>
      </c>
      <c r="AC13" s="423">
        <v>3080</v>
      </c>
      <c r="AD13" s="424">
        <v>807</v>
      </c>
      <c r="AE13" s="423">
        <v>3258</v>
      </c>
      <c r="AF13" s="424">
        <v>846</v>
      </c>
      <c r="AG13" s="423">
        <v>3391</v>
      </c>
      <c r="AH13" s="424">
        <v>902</v>
      </c>
      <c r="AI13" s="423">
        <v>3594</v>
      </c>
      <c r="AJ13" s="424">
        <v>947</v>
      </c>
      <c r="AK13" s="423">
        <v>3742</v>
      </c>
      <c r="AL13" s="424">
        <v>973</v>
      </c>
      <c r="AM13" s="423">
        <v>3905</v>
      </c>
      <c r="AN13" s="424">
        <v>1012</v>
      </c>
      <c r="AO13" s="423">
        <v>4038</v>
      </c>
      <c r="AP13" s="424">
        <v>1053</v>
      </c>
      <c r="AQ13" s="423">
        <v>4220</v>
      </c>
      <c r="AR13" s="424">
        <v>1108</v>
      </c>
      <c r="AS13" s="423">
        <v>4341</v>
      </c>
      <c r="AT13" s="425">
        <v>1133</v>
      </c>
      <c r="AU13" s="423">
        <v>4575</v>
      </c>
      <c r="AV13" s="425">
        <v>1166</v>
      </c>
      <c r="AW13" s="426">
        <v>4684</v>
      </c>
      <c r="AX13" s="427">
        <v>1202</v>
      </c>
      <c r="AY13" s="423">
        <v>4913</v>
      </c>
      <c r="AZ13" s="424">
        <v>1228</v>
      </c>
      <c r="BA13" s="423">
        <v>5047</v>
      </c>
      <c r="BB13" s="425">
        <v>1247</v>
      </c>
      <c r="BC13" s="423">
        <v>5222</v>
      </c>
      <c r="BD13" s="425">
        <v>1295</v>
      </c>
      <c r="BE13" s="426">
        <v>5354</v>
      </c>
      <c r="BF13" s="427">
        <v>1338</v>
      </c>
      <c r="BG13" s="423">
        <v>5532</v>
      </c>
      <c r="BH13" s="424">
        <v>1361</v>
      </c>
      <c r="BI13" s="423">
        <v>5686</v>
      </c>
      <c r="BJ13" s="425">
        <v>1416</v>
      </c>
      <c r="BK13" s="423">
        <v>5849</v>
      </c>
      <c r="BL13" s="425">
        <v>1445</v>
      </c>
      <c r="BM13" s="426">
        <v>6028</v>
      </c>
      <c r="BN13" s="427">
        <v>1478</v>
      </c>
      <c r="BO13" s="423">
        <v>6246</v>
      </c>
      <c r="BP13" s="424">
        <v>1498</v>
      </c>
      <c r="BQ13" s="423">
        <v>6443</v>
      </c>
      <c r="BR13" s="425">
        <v>1515</v>
      </c>
      <c r="BS13" s="423">
        <v>6640</v>
      </c>
      <c r="BT13" s="428">
        <v>1556</v>
      </c>
      <c r="BU13" s="426">
        <v>6817</v>
      </c>
      <c r="BV13" s="427">
        <v>1589</v>
      </c>
      <c r="BW13" s="423">
        <v>7009</v>
      </c>
      <c r="BX13" s="424">
        <v>1632</v>
      </c>
      <c r="BY13" s="423">
        <v>7204</v>
      </c>
      <c r="BZ13" s="425">
        <v>1662</v>
      </c>
      <c r="CA13" s="423">
        <v>7380</v>
      </c>
      <c r="CB13" s="428">
        <v>1701</v>
      </c>
      <c r="CC13" s="430">
        <v>7533</v>
      </c>
      <c r="CD13" s="428">
        <v>1741</v>
      </c>
      <c r="CE13" s="430">
        <v>7691</v>
      </c>
      <c r="CF13" s="428">
        <v>1772</v>
      </c>
      <c r="CG13" s="430">
        <v>7959</v>
      </c>
      <c r="CH13" s="428">
        <v>1796</v>
      </c>
      <c r="CI13" s="430">
        <v>8185</v>
      </c>
      <c r="CJ13" s="428">
        <v>1828</v>
      </c>
      <c r="CK13" s="430">
        <v>8356</v>
      </c>
      <c r="CL13" s="428">
        <v>1862</v>
      </c>
      <c r="CM13" s="430">
        <v>8547</v>
      </c>
      <c r="CN13" s="428">
        <v>1838</v>
      </c>
      <c r="CO13" s="430">
        <v>8718</v>
      </c>
      <c r="CP13" s="428">
        <v>1868</v>
      </c>
      <c r="CQ13" s="430">
        <v>8912</v>
      </c>
      <c r="CR13" s="428">
        <v>1901</v>
      </c>
      <c r="CS13" s="430">
        <v>9092</v>
      </c>
      <c r="CT13" s="428">
        <v>1914</v>
      </c>
      <c r="CU13" s="430">
        <v>9344</v>
      </c>
      <c r="CV13" s="428">
        <v>1955</v>
      </c>
      <c r="CW13" s="110">
        <v>9536</v>
      </c>
      <c r="CX13" s="449">
        <v>1964</v>
      </c>
      <c r="CY13" s="429"/>
      <c r="CZ13" s="429"/>
    </row>
    <row r="14" spans="1:107" s="441" customFormat="1" x14ac:dyDescent="0.2">
      <c r="A14" s="410">
        <v>11</v>
      </c>
      <c r="B14" s="422" t="s">
        <v>11</v>
      </c>
      <c r="C14" s="423">
        <v>10730</v>
      </c>
      <c r="D14" s="424">
        <v>961</v>
      </c>
      <c r="E14" s="423">
        <v>27083</v>
      </c>
      <c r="F14" s="424">
        <v>1673</v>
      </c>
      <c r="G14" s="423">
        <v>43264</v>
      </c>
      <c r="H14" s="424">
        <v>2458</v>
      </c>
      <c r="I14" s="423">
        <v>63441</v>
      </c>
      <c r="J14" s="424">
        <v>3194</v>
      </c>
      <c r="K14" s="423">
        <v>87911</v>
      </c>
      <c r="L14" s="424">
        <v>4112</v>
      </c>
      <c r="M14" s="423">
        <v>118586</v>
      </c>
      <c r="N14" s="424">
        <v>4918</v>
      </c>
      <c r="O14" s="423">
        <v>177728</v>
      </c>
      <c r="P14" s="424">
        <v>6280</v>
      </c>
      <c r="Q14" s="423">
        <v>191247</v>
      </c>
      <c r="R14" s="424">
        <v>6807</v>
      </c>
      <c r="S14" s="423">
        <v>205515</v>
      </c>
      <c r="T14" s="424">
        <v>7256</v>
      </c>
      <c r="U14" s="423">
        <v>218557</v>
      </c>
      <c r="V14" s="424">
        <v>7791</v>
      </c>
      <c r="W14" s="423">
        <v>236290</v>
      </c>
      <c r="X14" s="424">
        <v>8243</v>
      </c>
      <c r="Y14" s="423">
        <v>244413</v>
      </c>
      <c r="Z14" s="424">
        <v>8771</v>
      </c>
      <c r="AA14" s="423">
        <v>256809</v>
      </c>
      <c r="AB14" s="424">
        <v>9325</v>
      </c>
      <c r="AC14" s="423">
        <v>267880</v>
      </c>
      <c r="AD14" s="424">
        <v>9793</v>
      </c>
      <c r="AE14" s="423">
        <v>280881</v>
      </c>
      <c r="AF14" s="424">
        <v>10272</v>
      </c>
      <c r="AG14" s="423">
        <v>294302</v>
      </c>
      <c r="AH14" s="424">
        <v>10706</v>
      </c>
      <c r="AI14" s="423">
        <v>310182</v>
      </c>
      <c r="AJ14" s="424">
        <v>11237</v>
      </c>
      <c r="AK14" s="423">
        <v>324045</v>
      </c>
      <c r="AL14" s="424">
        <v>11721</v>
      </c>
      <c r="AM14" s="423">
        <v>340656</v>
      </c>
      <c r="AN14" s="424">
        <v>12227</v>
      </c>
      <c r="AO14" s="423">
        <v>357353</v>
      </c>
      <c r="AP14" s="424">
        <v>12776</v>
      </c>
      <c r="AQ14" s="423">
        <v>373307</v>
      </c>
      <c r="AR14" s="424">
        <v>13321</v>
      </c>
      <c r="AS14" s="423">
        <v>384036</v>
      </c>
      <c r="AT14" s="425">
        <v>13740</v>
      </c>
      <c r="AU14" s="423">
        <v>403778</v>
      </c>
      <c r="AV14" s="425">
        <v>14183</v>
      </c>
      <c r="AW14" s="426">
        <v>418935</v>
      </c>
      <c r="AX14" s="427">
        <v>14644</v>
      </c>
      <c r="AY14" s="423">
        <v>434837</v>
      </c>
      <c r="AZ14" s="424">
        <v>15160</v>
      </c>
      <c r="BA14" s="423">
        <v>448348</v>
      </c>
      <c r="BB14" s="425">
        <v>15649</v>
      </c>
      <c r="BC14" s="423">
        <v>463295</v>
      </c>
      <c r="BD14" s="425">
        <v>16188</v>
      </c>
      <c r="BE14" s="426">
        <v>477731</v>
      </c>
      <c r="BF14" s="427">
        <v>16704</v>
      </c>
      <c r="BG14" s="423">
        <v>492036</v>
      </c>
      <c r="BH14" s="424">
        <v>16992</v>
      </c>
      <c r="BI14" s="423">
        <v>506266</v>
      </c>
      <c r="BJ14" s="425">
        <v>17907</v>
      </c>
      <c r="BK14" s="423">
        <v>521720</v>
      </c>
      <c r="BL14" s="425">
        <v>18428</v>
      </c>
      <c r="BM14" s="426">
        <v>538159</v>
      </c>
      <c r="BN14" s="427">
        <v>18887</v>
      </c>
      <c r="BO14" s="423">
        <v>552487</v>
      </c>
      <c r="BP14" s="424">
        <v>19420</v>
      </c>
      <c r="BQ14" s="423">
        <v>567061</v>
      </c>
      <c r="BR14" s="425">
        <v>19952</v>
      </c>
      <c r="BS14" s="423">
        <v>583203</v>
      </c>
      <c r="BT14" s="428">
        <v>20473</v>
      </c>
      <c r="BU14" s="426">
        <v>599537</v>
      </c>
      <c r="BV14" s="427">
        <v>21053</v>
      </c>
      <c r="BW14" s="423">
        <v>616235</v>
      </c>
      <c r="BX14" s="424">
        <v>21660</v>
      </c>
      <c r="BY14" s="423">
        <v>632183</v>
      </c>
      <c r="BZ14" s="425">
        <v>22211</v>
      </c>
      <c r="CA14" s="423">
        <v>646554</v>
      </c>
      <c r="CB14" s="428">
        <v>22727</v>
      </c>
      <c r="CC14" s="430">
        <v>665313</v>
      </c>
      <c r="CD14" s="428">
        <v>23247</v>
      </c>
      <c r="CE14" s="430">
        <v>680100</v>
      </c>
      <c r="CF14" s="428">
        <v>23800</v>
      </c>
      <c r="CG14" s="430">
        <v>701661</v>
      </c>
      <c r="CH14" s="428">
        <v>24276</v>
      </c>
      <c r="CI14" s="430">
        <v>719114</v>
      </c>
      <c r="CJ14" s="428">
        <v>24866</v>
      </c>
      <c r="CK14" s="430">
        <v>736388</v>
      </c>
      <c r="CL14" s="428">
        <v>25406</v>
      </c>
      <c r="CM14" s="430">
        <v>749763</v>
      </c>
      <c r="CN14" s="428">
        <v>25453</v>
      </c>
      <c r="CO14" s="430">
        <v>766209</v>
      </c>
      <c r="CP14" s="428">
        <v>26059</v>
      </c>
      <c r="CQ14" s="430">
        <v>783833</v>
      </c>
      <c r="CR14" s="428">
        <v>26700</v>
      </c>
      <c r="CS14" s="430">
        <v>802342</v>
      </c>
      <c r="CT14" s="428">
        <v>27256</v>
      </c>
      <c r="CU14" s="430">
        <v>820451</v>
      </c>
      <c r="CV14" s="428">
        <v>27822</v>
      </c>
      <c r="CW14" s="110">
        <v>838077</v>
      </c>
      <c r="CX14" s="449">
        <v>28364</v>
      </c>
      <c r="CY14" s="429"/>
      <c r="CZ14" s="429"/>
    </row>
    <row r="15" spans="1:107" s="441" customFormat="1" x14ac:dyDescent="0.2">
      <c r="A15" s="410">
        <v>12</v>
      </c>
      <c r="B15" s="422" t="s">
        <v>12</v>
      </c>
      <c r="C15" s="423">
        <v>385</v>
      </c>
      <c r="D15" s="424">
        <v>119</v>
      </c>
      <c r="E15" s="423">
        <v>1093</v>
      </c>
      <c r="F15" s="424">
        <v>193</v>
      </c>
      <c r="G15" s="423">
        <v>1635</v>
      </c>
      <c r="H15" s="424">
        <v>253</v>
      </c>
      <c r="I15" s="423">
        <v>2326</v>
      </c>
      <c r="J15" s="424">
        <v>321</v>
      </c>
      <c r="K15" s="423">
        <v>3245</v>
      </c>
      <c r="L15" s="424">
        <v>371</v>
      </c>
      <c r="M15" s="423">
        <v>4053</v>
      </c>
      <c r="N15" s="424">
        <v>420</v>
      </c>
      <c r="O15" s="423">
        <v>6942</v>
      </c>
      <c r="P15" s="424">
        <v>532</v>
      </c>
      <c r="Q15" s="423">
        <v>7517</v>
      </c>
      <c r="R15" s="424">
        <v>565</v>
      </c>
      <c r="S15" s="423">
        <v>8071</v>
      </c>
      <c r="T15" s="424">
        <v>598</v>
      </c>
      <c r="U15" s="423">
        <v>8562</v>
      </c>
      <c r="V15" s="424">
        <v>640</v>
      </c>
      <c r="W15" s="423">
        <v>9286</v>
      </c>
      <c r="X15" s="424">
        <v>671</v>
      </c>
      <c r="Y15" s="423">
        <v>9570</v>
      </c>
      <c r="Z15" s="424">
        <v>709</v>
      </c>
      <c r="AA15" s="423">
        <v>10095</v>
      </c>
      <c r="AB15" s="424">
        <v>737</v>
      </c>
      <c r="AC15" s="423">
        <v>10580</v>
      </c>
      <c r="AD15" s="424">
        <v>772</v>
      </c>
      <c r="AE15" s="423">
        <v>11119</v>
      </c>
      <c r="AF15" s="424">
        <v>825</v>
      </c>
      <c r="AG15" s="423">
        <v>11602</v>
      </c>
      <c r="AH15" s="424">
        <v>874</v>
      </c>
      <c r="AI15" s="423">
        <v>12293</v>
      </c>
      <c r="AJ15" s="424">
        <v>919</v>
      </c>
      <c r="AK15" s="423">
        <v>12843</v>
      </c>
      <c r="AL15" s="424">
        <v>966</v>
      </c>
      <c r="AM15" s="423">
        <v>13362</v>
      </c>
      <c r="AN15" s="424">
        <v>1016</v>
      </c>
      <c r="AO15" s="423">
        <v>13933</v>
      </c>
      <c r="AP15" s="424">
        <v>1063</v>
      </c>
      <c r="AQ15" s="423">
        <v>14576</v>
      </c>
      <c r="AR15" s="424">
        <v>1105</v>
      </c>
      <c r="AS15" s="423">
        <v>14986</v>
      </c>
      <c r="AT15" s="425">
        <v>1142</v>
      </c>
      <c r="AU15" s="423">
        <v>15783</v>
      </c>
      <c r="AV15" s="425">
        <v>1187</v>
      </c>
      <c r="AW15" s="426">
        <v>16327</v>
      </c>
      <c r="AX15" s="427">
        <v>1226</v>
      </c>
      <c r="AY15" s="423">
        <v>17017</v>
      </c>
      <c r="AZ15" s="424">
        <v>1264</v>
      </c>
      <c r="BA15" s="423">
        <v>17594</v>
      </c>
      <c r="BB15" s="425">
        <v>1314</v>
      </c>
      <c r="BC15" s="423">
        <v>18229</v>
      </c>
      <c r="BD15" s="425">
        <v>1358</v>
      </c>
      <c r="BE15" s="426">
        <v>18863</v>
      </c>
      <c r="BF15" s="427">
        <v>1399</v>
      </c>
      <c r="BG15" s="423">
        <v>19556</v>
      </c>
      <c r="BH15" s="424">
        <v>1415</v>
      </c>
      <c r="BI15" s="423">
        <v>20226</v>
      </c>
      <c r="BJ15" s="425">
        <v>1503</v>
      </c>
      <c r="BK15" s="423">
        <v>20891</v>
      </c>
      <c r="BL15" s="425">
        <v>1544</v>
      </c>
      <c r="BM15" s="426">
        <v>21603</v>
      </c>
      <c r="BN15" s="427">
        <v>1594</v>
      </c>
      <c r="BO15" s="423">
        <v>22250</v>
      </c>
      <c r="BP15" s="424">
        <v>1654</v>
      </c>
      <c r="BQ15" s="423">
        <v>22971</v>
      </c>
      <c r="BR15" s="425">
        <v>1709</v>
      </c>
      <c r="BS15" s="423">
        <v>23655</v>
      </c>
      <c r="BT15" s="428">
        <v>1765</v>
      </c>
      <c r="BU15" s="426">
        <v>24433</v>
      </c>
      <c r="BV15" s="427">
        <v>1835</v>
      </c>
      <c r="BW15" s="423">
        <v>25238</v>
      </c>
      <c r="BX15" s="424">
        <v>1896</v>
      </c>
      <c r="BY15" s="423">
        <v>26031</v>
      </c>
      <c r="BZ15" s="425">
        <v>1978</v>
      </c>
      <c r="CA15" s="423">
        <v>26681</v>
      </c>
      <c r="CB15" s="428">
        <v>2054</v>
      </c>
      <c r="CC15" s="430">
        <v>27604</v>
      </c>
      <c r="CD15" s="428">
        <v>2144</v>
      </c>
      <c r="CE15" s="430">
        <v>28332</v>
      </c>
      <c r="CF15" s="428">
        <v>2203</v>
      </c>
      <c r="CG15" s="430">
        <v>29544</v>
      </c>
      <c r="CH15" s="428">
        <v>2261</v>
      </c>
      <c r="CI15" s="430">
        <v>30443</v>
      </c>
      <c r="CJ15" s="428">
        <v>2330</v>
      </c>
      <c r="CK15" s="430">
        <v>31334</v>
      </c>
      <c r="CL15" s="428">
        <v>2396</v>
      </c>
      <c r="CM15" s="430">
        <v>32068</v>
      </c>
      <c r="CN15" s="428">
        <v>2414</v>
      </c>
      <c r="CO15" s="430">
        <v>32973</v>
      </c>
      <c r="CP15" s="428">
        <v>2476</v>
      </c>
      <c r="CQ15" s="430">
        <v>33973</v>
      </c>
      <c r="CR15" s="428">
        <v>2562</v>
      </c>
      <c r="CS15" s="430">
        <v>34961</v>
      </c>
      <c r="CT15" s="428">
        <v>2664</v>
      </c>
      <c r="CU15" s="430">
        <v>36023</v>
      </c>
      <c r="CV15" s="428">
        <v>2736</v>
      </c>
      <c r="CW15" s="110">
        <v>37027</v>
      </c>
      <c r="CX15" s="449">
        <v>2798</v>
      </c>
      <c r="CY15" s="429"/>
      <c r="CZ15" s="429"/>
    </row>
    <row r="16" spans="1:107" s="441" customFormat="1" x14ac:dyDescent="0.2">
      <c r="A16" s="410">
        <v>13</v>
      </c>
      <c r="B16" s="422" t="s">
        <v>13</v>
      </c>
      <c r="C16" s="423">
        <v>252</v>
      </c>
      <c r="D16" s="424">
        <v>18</v>
      </c>
      <c r="E16" s="423">
        <v>429</v>
      </c>
      <c r="F16" s="424">
        <v>38</v>
      </c>
      <c r="G16" s="423">
        <v>535</v>
      </c>
      <c r="H16" s="424">
        <v>58</v>
      </c>
      <c r="I16" s="423">
        <v>727</v>
      </c>
      <c r="J16" s="424">
        <v>72</v>
      </c>
      <c r="K16" s="423">
        <v>895</v>
      </c>
      <c r="L16" s="424">
        <v>79</v>
      </c>
      <c r="M16" s="423">
        <v>1066</v>
      </c>
      <c r="N16" s="424">
        <v>91</v>
      </c>
      <c r="O16" s="423">
        <v>1388</v>
      </c>
      <c r="P16" s="424">
        <v>129</v>
      </c>
      <c r="Q16" s="423">
        <v>1458</v>
      </c>
      <c r="R16" s="424">
        <v>142</v>
      </c>
      <c r="S16" s="423">
        <v>1564</v>
      </c>
      <c r="T16" s="424">
        <v>150</v>
      </c>
      <c r="U16" s="423">
        <v>1642</v>
      </c>
      <c r="V16" s="424">
        <v>162</v>
      </c>
      <c r="W16" s="423">
        <v>1727</v>
      </c>
      <c r="X16" s="424">
        <v>177</v>
      </c>
      <c r="Y16" s="423">
        <v>1781</v>
      </c>
      <c r="Z16" s="424">
        <v>182</v>
      </c>
      <c r="AA16" s="423">
        <v>1865</v>
      </c>
      <c r="AB16" s="424">
        <v>194</v>
      </c>
      <c r="AC16" s="423">
        <v>1946</v>
      </c>
      <c r="AD16" s="424">
        <v>207</v>
      </c>
      <c r="AE16" s="423">
        <v>2030</v>
      </c>
      <c r="AF16" s="424">
        <v>217</v>
      </c>
      <c r="AG16" s="423">
        <v>2119</v>
      </c>
      <c r="AH16" s="424">
        <v>225</v>
      </c>
      <c r="AI16" s="423">
        <v>2232</v>
      </c>
      <c r="AJ16" s="424">
        <v>237</v>
      </c>
      <c r="AK16" s="423">
        <v>2331</v>
      </c>
      <c r="AL16" s="424">
        <v>249</v>
      </c>
      <c r="AM16" s="423">
        <v>2420</v>
      </c>
      <c r="AN16" s="424">
        <v>262</v>
      </c>
      <c r="AO16" s="423">
        <v>2530</v>
      </c>
      <c r="AP16" s="424">
        <v>276</v>
      </c>
      <c r="AQ16" s="423">
        <v>2641</v>
      </c>
      <c r="AR16" s="424">
        <v>282</v>
      </c>
      <c r="AS16" s="423">
        <v>2716</v>
      </c>
      <c r="AT16" s="425">
        <v>290</v>
      </c>
      <c r="AU16" s="423">
        <v>2833</v>
      </c>
      <c r="AV16" s="425">
        <v>297</v>
      </c>
      <c r="AW16" s="426">
        <v>2945</v>
      </c>
      <c r="AX16" s="427">
        <v>307</v>
      </c>
      <c r="AY16" s="423">
        <v>3058</v>
      </c>
      <c r="AZ16" s="424">
        <v>315</v>
      </c>
      <c r="BA16" s="423">
        <v>3144</v>
      </c>
      <c r="BB16" s="425">
        <v>331</v>
      </c>
      <c r="BC16" s="423">
        <v>3226</v>
      </c>
      <c r="BD16" s="425">
        <v>343</v>
      </c>
      <c r="BE16" s="426">
        <v>3341</v>
      </c>
      <c r="BF16" s="427">
        <v>351</v>
      </c>
      <c r="BG16" s="423">
        <v>3463</v>
      </c>
      <c r="BH16" s="424">
        <v>367</v>
      </c>
      <c r="BI16" s="423">
        <v>3541</v>
      </c>
      <c r="BJ16" s="425">
        <v>391</v>
      </c>
      <c r="BK16" s="423">
        <v>3631</v>
      </c>
      <c r="BL16" s="425">
        <v>414</v>
      </c>
      <c r="BM16" s="426">
        <v>3729</v>
      </c>
      <c r="BN16" s="427">
        <v>430</v>
      </c>
      <c r="BO16" s="423">
        <v>3816</v>
      </c>
      <c r="BP16" s="424">
        <v>455</v>
      </c>
      <c r="BQ16" s="423">
        <v>3910</v>
      </c>
      <c r="BR16" s="425">
        <v>478</v>
      </c>
      <c r="BS16" s="423">
        <v>3999</v>
      </c>
      <c r="BT16" s="428">
        <v>501</v>
      </c>
      <c r="BU16" s="426">
        <v>4103</v>
      </c>
      <c r="BV16" s="427">
        <v>517</v>
      </c>
      <c r="BW16" s="423">
        <v>4185</v>
      </c>
      <c r="BX16" s="424">
        <v>545</v>
      </c>
      <c r="BY16" s="423">
        <v>4287</v>
      </c>
      <c r="BZ16" s="425">
        <v>564</v>
      </c>
      <c r="CA16" s="423">
        <v>4374</v>
      </c>
      <c r="CB16" s="428">
        <v>578</v>
      </c>
      <c r="CC16" s="430">
        <v>4479</v>
      </c>
      <c r="CD16" s="428">
        <v>600</v>
      </c>
      <c r="CE16" s="430">
        <v>4561</v>
      </c>
      <c r="CF16" s="428">
        <v>622</v>
      </c>
      <c r="CG16" s="430">
        <v>4872</v>
      </c>
      <c r="CH16" s="428">
        <v>647</v>
      </c>
      <c r="CI16" s="430">
        <v>4965</v>
      </c>
      <c r="CJ16" s="428">
        <v>658</v>
      </c>
      <c r="CK16" s="430">
        <v>5105</v>
      </c>
      <c r="CL16" s="428">
        <v>683</v>
      </c>
      <c r="CM16" s="430">
        <v>4970</v>
      </c>
      <c r="CN16" s="428">
        <v>703</v>
      </c>
      <c r="CO16" s="430">
        <v>5055</v>
      </c>
      <c r="CP16" s="428">
        <v>717</v>
      </c>
      <c r="CQ16" s="430">
        <v>5138</v>
      </c>
      <c r="CR16" s="428">
        <v>728</v>
      </c>
      <c r="CS16" s="430">
        <v>5243</v>
      </c>
      <c r="CT16" s="428">
        <v>752</v>
      </c>
      <c r="CU16" s="430">
        <v>5349</v>
      </c>
      <c r="CV16" s="428">
        <v>764</v>
      </c>
      <c r="CW16" s="110">
        <v>5454</v>
      </c>
      <c r="CX16" s="449">
        <v>779</v>
      </c>
      <c r="CY16" s="429"/>
      <c r="CZ16" s="429"/>
    </row>
    <row r="17" spans="1:104" s="441" customFormat="1" x14ac:dyDescent="0.2">
      <c r="A17" s="410">
        <v>14</v>
      </c>
      <c r="B17" s="422" t="s">
        <v>14</v>
      </c>
      <c r="C17" s="423">
        <v>558</v>
      </c>
      <c r="D17" s="424">
        <v>63</v>
      </c>
      <c r="E17" s="423">
        <v>1100</v>
      </c>
      <c r="F17" s="424">
        <v>120</v>
      </c>
      <c r="G17" s="423">
        <v>1495</v>
      </c>
      <c r="H17" s="424">
        <v>168</v>
      </c>
      <c r="I17" s="423">
        <v>2047</v>
      </c>
      <c r="J17" s="424">
        <v>238</v>
      </c>
      <c r="K17" s="423">
        <v>2464</v>
      </c>
      <c r="L17" s="424">
        <v>279</v>
      </c>
      <c r="M17" s="423">
        <v>2961</v>
      </c>
      <c r="N17" s="424">
        <v>305</v>
      </c>
      <c r="O17" s="423">
        <v>3987</v>
      </c>
      <c r="P17" s="424">
        <v>410</v>
      </c>
      <c r="Q17" s="423">
        <v>4223</v>
      </c>
      <c r="R17" s="424">
        <v>440</v>
      </c>
      <c r="S17" s="423">
        <v>4512</v>
      </c>
      <c r="T17" s="424">
        <v>460</v>
      </c>
      <c r="U17" s="423">
        <v>4782</v>
      </c>
      <c r="V17" s="424">
        <v>498</v>
      </c>
      <c r="W17" s="423">
        <v>5143</v>
      </c>
      <c r="X17" s="424">
        <v>522</v>
      </c>
      <c r="Y17" s="423">
        <v>5331</v>
      </c>
      <c r="Z17" s="424">
        <v>556</v>
      </c>
      <c r="AA17" s="423">
        <v>5601</v>
      </c>
      <c r="AB17" s="424">
        <v>585</v>
      </c>
      <c r="AC17" s="423">
        <v>5818</v>
      </c>
      <c r="AD17" s="424">
        <v>615</v>
      </c>
      <c r="AE17" s="423">
        <v>6058</v>
      </c>
      <c r="AF17" s="424">
        <v>657</v>
      </c>
      <c r="AG17" s="423">
        <v>6286</v>
      </c>
      <c r="AH17" s="424">
        <v>683</v>
      </c>
      <c r="AI17" s="423">
        <v>6620</v>
      </c>
      <c r="AJ17" s="424">
        <v>718</v>
      </c>
      <c r="AK17" s="423">
        <v>6872</v>
      </c>
      <c r="AL17" s="424">
        <v>759</v>
      </c>
      <c r="AM17" s="423">
        <v>7146</v>
      </c>
      <c r="AN17" s="424">
        <v>793</v>
      </c>
      <c r="AO17" s="423">
        <v>7449</v>
      </c>
      <c r="AP17" s="424">
        <v>828</v>
      </c>
      <c r="AQ17" s="423">
        <v>7726</v>
      </c>
      <c r="AR17" s="424">
        <v>845</v>
      </c>
      <c r="AS17" s="423">
        <v>7906</v>
      </c>
      <c r="AT17" s="425">
        <v>878</v>
      </c>
      <c r="AU17" s="423">
        <v>8216</v>
      </c>
      <c r="AV17" s="425">
        <v>899</v>
      </c>
      <c r="AW17" s="426">
        <v>8480</v>
      </c>
      <c r="AX17" s="427">
        <v>927</v>
      </c>
      <c r="AY17" s="423">
        <v>8754</v>
      </c>
      <c r="AZ17" s="424">
        <v>952</v>
      </c>
      <c r="BA17" s="423">
        <v>8984</v>
      </c>
      <c r="BB17" s="425">
        <v>979</v>
      </c>
      <c r="BC17" s="423">
        <v>9231</v>
      </c>
      <c r="BD17" s="425">
        <v>1015</v>
      </c>
      <c r="BE17" s="426">
        <v>9482</v>
      </c>
      <c r="BF17" s="427">
        <v>1041</v>
      </c>
      <c r="BG17" s="423">
        <v>9759</v>
      </c>
      <c r="BH17" s="424">
        <v>1068</v>
      </c>
      <c r="BI17" s="423">
        <v>10020</v>
      </c>
      <c r="BJ17" s="425">
        <v>1117</v>
      </c>
      <c r="BK17" s="423">
        <v>10281</v>
      </c>
      <c r="BL17" s="425">
        <v>1157</v>
      </c>
      <c r="BM17" s="426">
        <v>10546</v>
      </c>
      <c r="BN17" s="427">
        <v>1187</v>
      </c>
      <c r="BO17" s="423">
        <v>10829</v>
      </c>
      <c r="BP17" s="424">
        <v>1234</v>
      </c>
      <c r="BQ17" s="423">
        <v>11108</v>
      </c>
      <c r="BR17" s="425">
        <v>1270</v>
      </c>
      <c r="BS17" s="423">
        <v>11405</v>
      </c>
      <c r="BT17" s="428">
        <v>1305</v>
      </c>
      <c r="BU17" s="426">
        <v>11677</v>
      </c>
      <c r="BV17" s="427">
        <v>1337</v>
      </c>
      <c r="BW17" s="423">
        <v>11937</v>
      </c>
      <c r="BX17" s="424">
        <v>1369</v>
      </c>
      <c r="BY17" s="423">
        <v>12184</v>
      </c>
      <c r="BZ17" s="425">
        <v>1408</v>
      </c>
      <c r="CA17" s="423">
        <v>12390</v>
      </c>
      <c r="CB17" s="428">
        <v>1450</v>
      </c>
      <c r="CC17" s="430">
        <v>12665</v>
      </c>
      <c r="CD17" s="428">
        <v>1488</v>
      </c>
      <c r="CE17" s="430">
        <v>12889</v>
      </c>
      <c r="CF17" s="428">
        <v>1512</v>
      </c>
      <c r="CG17" s="430">
        <v>13442</v>
      </c>
      <c r="CH17" s="428">
        <v>1544</v>
      </c>
      <c r="CI17" s="430">
        <v>13699</v>
      </c>
      <c r="CJ17" s="428">
        <v>1580</v>
      </c>
      <c r="CK17" s="430">
        <v>13904</v>
      </c>
      <c r="CL17" s="428">
        <v>1610</v>
      </c>
      <c r="CM17" s="430">
        <v>13812</v>
      </c>
      <c r="CN17" s="428">
        <v>1596</v>
      </c>
      <c r="CO17" s="430">
        <v>14049</v>
      </c>
      <c r="CP17" s="428">
        <v>1624</v>
      </c>
      <c r="CQ17" s="430">
        <v>14316</v>
      </c>
      <c r="CR17" s="428">
        <v>1663</v>
      </c>
      <c r="CS17" s="430">
        <v>14594</v>
      </c>
      <c r="CT17" s="428">
        <v>1693</v>
      </c>
      <c r="CU17" s="430">
        <v>14864</v>
      </c>
      <c r="CV17" s="428">
        <v>1726</v>
      </c>
      <c r="CW17" s="110">
        <v>15128</v>
      </c>
      <c r="CX17" s="449">
        <v>1744</v>
      </c>
      <c r="CY17" s="429"/>
      <c r="CZ17" s="429"/>
    </row>
    <row r="18" spans="1:104" s="441" customFormat="1" x14ac:dyDescent="0.2">
      <c r="A18" s="410">
        <v>15</v>
      </c>
      <c r="B18" s="422" t="s">
        <v>15</v>
      </c>
      <c r="C18" s="423">
        <v>1201</v>
      </c>
      <c r="D18" s="424">
        <v>73</v>
      </c>
      <c r="E18" s="423">
        <v>2193</v>
      </c>
      <c r="F18" s="424">
        <v>148</v>
      </c>
      <c r="G18" s="423">
        <v>3119</v>
      </c>
      <c r="H18" s="424">
        <v>238</v>
      </c>
      <c r="I18" s="423">
        <v>4308</v>
      </c>
      <c r="J18" s="424">
        <v>359</v>
      </c>
      <c r="K18" s="423">
        <v>5596</v>
      </c>
      <c r="L18" s="424">
        <v>490</v>
      </c>
      <c r="M18" s="423">
        <v>6828</v>
      </c>
      <c r="N18" s="424">
        <v>599</v>
      </c>
      <c r="O18" s="423">
        <v>9781</v>
      </c>
      <c r="P18" s="424">
        <v>764</v>
      </c>
      <c r="Q18" s="423">
        <v>10416</v>
      </c>
      <c r="R18" s="424">
        <v>821</v>
      </c>
      <c r="S18" s="423">
        <v>11248</v>
      </c>
      <c r="T18" s="424">
        <v>890</v>
      </c>
      <c r="U18" s="423">
        <v>11939</v>
      </c>
      <c r="V18" s="424">
        <v>962</v>
      </c>
      <c r="W18" s="423">
        <v>12828</v>
      </c>
      <c r="X18" s="424">
        <v>1021</v>
      </c>
      <c r="Y18" s="423">
        <v>13253</v>
      </c>
      <c r="Z18" s="424">
        <v>1077</v>
      </c>
      <c r="AA18" s="423">
        <v>13953</v>
      </c>
      <c r="AB18" s="424">
        <v>1152</v>
      </c>
      <c r="AC18" s="423">
        <v>14560</v>
      </c>
      <c r="AD18" s="424">
        <v>1224</v>
      </c>
      <c r="AE18" s="423">
        <v>15066</v>
      </c>
      <c r="AF18" s="424">
        <v>1290</v>
      </c>
      <c r="AG18" s="423">
        <v>15639</v>
      </c>
      <c r="AH18" s="424">
        <v>1330</v>
      </c>
      <c r="AI18" s="423">
        <v>16392</v>
      </c>
      <c r="AJ18" s="424">
        <v>1403</v>
      </c>
      <c r="AK18" s="423">
        <v>17002</v>
      </c>
      <c r="AL18" s="424">
        <v>1472</v>
      </c>
      <c r="AM18" s="423">
        <v>17562</v>
      </c>
      <c r="AN18" s="424">
        <v>1549</v>
      </c>
      <c r="AO18" s="423">
        <v>18162</v>
      </c>
      <c r="AP18" s="424">
        <v>1609</v>
      </c>
      <c r="AQ18" s="423">
        <v>18738</v>
      </c>
      <c r="AR18" s="424">
        <v>1674</v>
      </c>
      <c r="AS18" s="423">
        <v>19153</v>
      </c>
      <c r="AT18" s="425">
        <v>1729</v>
      </c>
      <c r="AU18" s="423">
        <v>19887</v>
      </c>
      <c r="AV18" s="425">
        <v>1793</v>
      </c>
      <c r="AW18" s="426">
        <v>20484</v>
      </c>
      <c r="AX18" s="427">
        <v>1843</v>
      </c>
      <c r="AY18" s="423">
        <v>21129</v>
      </c>
      <c r="AZ18" s="424">
        <v>1897</v>
      </c>
      <c r="BA18" s="423">
        <v>21685</v>
      </c>
      <c r="BB18" s="425">
        <v>1965</v>
      </c>
      <c r="BC18" s="423">
        <v>22261</v>
      </c>
      <c r="BD18" s="425">
        <v>2027</v>
      </c>
      <c r="BE18" s="426">
        <v>22852</v>
      </c>
      <c r="BF18" s="427">
        <v>2076</v>
      </c>
      <c r="BG18" s="423">
        <v>23443</v>
      </c>
      <c r="BH18" s="424">
        <v>2128</v>
      </c>
      <c r="BI18" s="423">
        <v>24033</v>
      </c>
      <c r="BJ18" s="425">
        <v>2253</v>
      </c>
      <c r="BK18" s="423">
        <v>24582</v>
      </c>
      <c r="BL18" s="425">
        <v>2330</v>
      </c>
      <c r="BM18" s="426">
        <v>25247</v>
      </c>
      <c r="BN18" s="427">
        <v>2396</v>
      </c>
      <c r="BO18" s="423">
        <v>25805</v>
      </c>
      <c r="BP18" s="424">
        <v>2473</v>
      </c>
      <c r="BQ18" s="423">
        <v>26501</v>
      </c>
      <c r="BR18" s="425">
        <v>2553</v>
      </c>
      <c r="BS18" s="423">
        <v>27132</v>
      </c>
      <c r="BT18" s="428">
        <v>2653</v>
      </c>
      <c r="BU18" s="426">
        <v>27774</v>
      </c>
      <c r="BV18" s="427">
        <v>2726</v>
      </c>
      <c r="BW18" s="423">
        <v>28480</v>
      </c>
      <c r="BX18" s="424">
        <v>2789</v>
      </c>
      <c r="BY18" s="423">
        <v>29222</v>
      </c>
      <c r="BZ18" s="425">
        <v>2874</v>
      </c>
      <c r="CA18" s="423">
        <v>29754</v>
      </c>
      <c r="CB18" s="428">
        <v>2953</v>
      </c>
      <c r="CC18" s="430">
        <v>30465</v>
      </c>
      <c r="CD18" s="428">
        <v>3029</v>
      </c>
      <c r="CE18" s="430">
        <v>31226</v>
      </c>
      <c r="CF18" s="428">
        <v>3108</v>
      </c>
      <c r="CG18" s="430">
        <v>32320</v>
      </c>
      <c r="CH18" s="428">
        <v>3194</v>
      </c>
      <c r="CI18" s="430">
        <v>33050</v>
      </c>
      <c r="CJ18" s="428">
        <v>3258</v>
      </c>
      <c r="CK18" s="430">
        <v>33703</v>
      </c>
      <c r="CL18" s="428">
        <v>3327</v>
      </c>
      <c r="CM18" s="430">
        <v>34231</v>
      </c>
      <c r="CN18" s="428">
        <v>3334</v>
      </c>
      <c r="CO18" s="430">
        <v>34947</v>
      </c>
      <c r="CP18" s="428">
        <v>3428</v>
      </c>
      <c r="CQ18" s="430">
        <v>35670</v>
      </c>
      <c r="CR18" s="428">
        <v>3519</v>
      </c>
      <c r="CS18" s="430">
        <v>36459</v>
      </c>
      <c r="CT18" s="428">
        <v>3600</v>
      </c>
      <c r="CU18" s="430">
        <v>37244</v>
      </c>
      <c r="CV18" s="428">
        <v>3680</v>
      </c>
      <c r="CW18" s="110">
        <v>38064</v>
      </c>
      <c r="CX18" s="449">
        <v>3755</v>
      </c>
      <c r="CY18" s="429"/>
      <c r="CZ18" s="429"/>
    </row>
    <row r="19" spans="1:104" s="441" customFormat="1" x14ac:dyDescent="0.2">
      <c r="A19" s="410">
        <v>16</v>
      </c>
      <c r="B19" s="422" t="s">
        <v>16</v>
      </c>
      <c r="C19" s="423">
        <v>783</v>
      </c>
      <c r="D19" s="424">
        <v>150</v>
      </c>
      <c r="E19" s="423">
        <v>1575</v>
      </c>
      <c r="F19" s="424">
        <v>285</v>
      </c>
      <c r="G19" s="423">
        <v>2403</v>
      </c>
      <c r="H19" s="424">
        <v>416</v>
      </c>
      <c r="I19" s="423">
        <v>3206</v>
      </c>
      <c r="J19" s="424">
        <v>515</v>
      </c>
      <c r="K19" s="423">
        <v>3930</v>
      </c>
      <c r="L19" s="424">
        <v>610</v>
      </c>
      <c r="M19" s="423">
        <v>4887</v>
      </c>
      <c r="N19" s="424">
        <v>715</v>
      </c>
      <c r="O19" s="423">
        <v>6622</v>
      </c>
      <c r="P19" s="424">
        <v>895</v>
      </c>
      <c r="Q19" s="423">
        <v>7055</v>
      </c>
      <c r="R19" s="424">
        <v>953</v>
      </c>
      <c r="S19" s="423">
        <v>7519</v>
      </c>
      <c r="T19" s="424">
        <v>1005</v>
      </c>
      <c r="U19" s="423">
        <v>7929</v>
      </c>
      <c r="V19" s="424">
        <v>1080</v>
      </c>
      <c r="W19" s="423">
        <v>8441</v>
      </c>
      <c r="X19" s="424">
        <v>1135</v>
      </c>
      <c r="Y19" s="423">
        <v>8654</v>
      </c>
      <c r="Z19" s="424">
        <v>1210</v>
      </c>
      <c r="AA19" s="423">
        <v>9009</v>
      </c>
      <c r="AB19" s="424">
        <v>1292</v>
      </c>
      <c r="AC19" s="423">
        <v>9328</v>
      </c>
      <c r="AD19" s="424">
        <v>1352</v>
      </c>
      <c r="AE19" s="423">
        <v>9675</v>
      </c>
      <c r="AF19" s="424">
        <v>1430</v>
      </c>
      <c r="AG19" s="423">
        <v>10058</v>
      </c>
      <c r="AH19" s="424">
        <v>1495</v>
      </c>
      <c r="AI19" s="423">
        <v>10461</v>
      </c>
      <c r="AJ19" s="424">
        <v>1558</v>
      </c>
      <c r="AK19" s="423">
        <v>10837</v>
      </c>
      <c r="AL19" s="424">
        <v>1642</v>
      </c>
      <c r="AM19" s="423">
        <v>11236</v>
      </c>
      <c r="AN19" s="424">
        <v>1710</v>
      </c>
      <c r="AO19" s="423">
        <v>11599</v>
      </c>
      <c r="AP19" s="424">
        <v>1782</v>
      </c>
      <c r="AQ19" s="423">
        <v>11990</v>
      </c>
      <c r="AR19" s="424">
        <v>1847</v>
      </c>
      <c r="AS19" s="423">
        <v>12230</v>
      </c>
      <c r="AT19" s="425">
        <v>1908</v>
      </c>
      <c r="AU19" s="423">
        <v>12670</v>
      </c>
      <c r="AV19" s="425">
        <v>1961</v>
      </c>
      <c r="AW19" s="426">
        <v>13010</v>
      </c>
      <c r="AX19" s="427">
        <v>2019</v>
      </c>
      <c r="AY19" s="423">
        <v>13337</v>
      </c>
      <c r="AZ19" s="424">
        <v>2098</v>
      </c>
      <c r="BA19" s="423">
        <v>13603</v>
      </c>
      <c r="BB19" s="425">
        <v>2150</v>
      </c>
      <c r="BC19" s="423">
        <v>13926</v>
      </c>
      <c r="BD19" s="425">
        <v>2202</v>
      </c>
      <c r="BE19" s="426">
        <v>14222</v>
      </c>
      <c r="BF19" s="427">
        <v>2277</v>
      </c>
      <c r="BG19" s="423">
        <v>14581</v>
      </c>
      <c r="BH19" s="424">
        <v>2331</v>
      </c>
      <c r="BI19" s="423">
        <v>14906</v>
      </c>
      <c r="BJ19" s="425">
        <v>2439</v>
      </c>
      <c r="BK19" s="423">
        <v>15237</v>
      </c>
      <c r="BL19" s="425">
        <v>2510</v>
      </c>
      <c r="BM19" s="426">
        <v>15578</v>
      </c>
      <c r="BN19" s="427">
        <v>2575</v>
      </c>
      <c r="BO19" s="423">
        <v>15918</v>
      </c>
      <c r="BP19" s="424">
        <v>2649</v>
      </c>
      <c r="BQ19" s="423">
        <v>16233</v>
      </c>
      <c r="BR19" s="425">
        <v>2727</v>
      </c>
      <c r="BS19" s="423">
        <v>16520</v>
      </c>
      <c r="BT19" s="428">
        <v>2805</v>
      </c>
      <c r="BU19" s="426">
        <v>16850</v>
      </c>
      <c r="BV19" s="427">
        <v>2870</v>
      </c>
      <c r="BW19" s="423">
        <v>17144</v>
      </c>
      <c r="BX19" s="424">
        <v>2948</v>
      </c>
      <c r="BY19" s="423">
        <v>17472</v>
      </c>
      <c r="BZ19" s="425">
        <v>3039</v>
      </c>
      <c r="CA19" s="423">
        <v>17714</v>
      </c>
      <c r="CB19" s="428">
        <v>3113</v>
      </c>
      <c r="CC19" s="430">
        <v>18067</v>
      </c>
      <c r="CD19" s="428">
        <v>3175</v>
      </c>
      <c r="CE19" s="430">
        <v>18359</v>
      </c>
      <c r="CF19" s="428">
        <v>3259</v>
      </c>
      <c r="CG19" s="430">
        <v>19012</v>
      </c>
      <c r="CH19" s="428">
        <v>3326</v>
      </c>
      <c r="CI19" s="430">
        <v>19340</v>
      </c>
      <c r="CJ19" s="428">
        <v>3396</v>
      </c>
      <c r="CK19" s="430">
        <v>19629</v>
      </c>
      <c r="CL19" s="428">
        <v>3473</v>
      </c>
      <c r="CM19" s="430">
        <v>19722</v>
      </c>
      <c r="CN19" s="428">
        <v>3483</v>
      </c>
      <c r="CO19" s="430">
        <v>20018</v>
      </c>
      <c r="CP19" s="428">
        <v>3559</v>
      </c>
      <c r="CQ19" s="430">
        <v>20366</v>
      </c>
      <c r="CR19" s="428">
        <v>3630</v>
      </c>
      <c r="CS19" s="430">
        <v>20703</v>
      </c>
      <c r="CT19" s="428">
        <v>3690</v>
      </c>
      <c r="CU19" s="430">
        <v>21056</v>
      </c>
      <c r="CV19" s="428">
        <v>3768</v>
      </c>
      <c r="CW19" s="110">
        <v>21426</v>
      </c>
      <c r="CX19" s="449">
        <v>3835</v>
      </c>
      <c r="CY19" s="429"/>
      <c r="CZ19" s="429"/>
    </row>
    <row r="20" spans="1:104" s="441" customFormat="1" x14ac:dyDescent="0.2">
      <c r="A20" s="410">
        <v>17</v>
      </c>
      <c r="B20" s="422" t="s">
        <v>17</v>
      </c>
      <c r="C20" s="423">
        <v>642</v>
      </c>
      <c r="D20" s="424">
        <v>120</v>
      </c>
      <c r="E20" s="423">
        <v>1241</v>
      </c>
      <c r="F20" s="424">
        <v>229</v>
      </c>
      <c r="G20" s="423">
        <v>1812</v>
      </c>
      <c r="H20" s="424">
        <v>354</v>
      </c>
      <c r="I20" s="423">
        <v>2456</v>
      </c>
      <c r="J20" s="424">
        <v>457</v>
      </c>
      <c r="K20" s="423">
        <v>3099</v>
      </c>
      <c r="L20" s="424">
        <v>567</v>
      </c>
      <c r="M20" s="423">
        <v>3874</v>
      </c>
      <c r="N20" s="424">
        <v>664</v>
      </c>
      <c r="O20" s="423">
        <v>5246</v>
      </c>
      <c r="P20" s="424">
        <v>853</v>
      </c>
      <c r="Q20" s="423">
        <v>5592</v>
      </c>
      <c r="R20" s="424">
        <v>914</v>
      </c>
      <c r="S20" s="423">
        <v>5968</v>
      </c>
      <c r="T20" s="424">
        <v>980</v>
      </c>
      <c r="U20" s="423">
        <v>6367</v>
      </c>
      <c r="V20" s="424">
        <v>1050</v>
      </c>
      <c r="W20" s="423">
        <v>6935</v>
      </c>
      <c r="X20" s="424">
        <v>1122</v>
      </c>
      <c r="Y20" s="423">
        <v>7214</v>
      </c>
      <c r="Z20" s="424">
        <v>1209</v>
      </c>
      <c r="AA20" s="423">
        <v>7630</v>
      </c>
      <c r="AB20" s="424">
        <v>1277</v>
      </c>
      <c r="AC20" s="423">
        <v>8046</v>
      </c>
      <c r="AD20" s="424">
        <v>1337</v>
      </c>
      <c r="AE20" s="423">
        <v>8437</v>
      </c>
      <c r="AF20" s="424">
        <v>1433</v>
      </c>
      <c r="AG20" s="423">
        <v>8893</v>
      </c>
      <c r="AH20" s="424">
        <v>1491</v>
      </c>
      <c r="AI20" s="423">
        <v>9356</v>
      </c>
      <c r="AJ20" s="424">
        <v>1574</v>
      </c>
      <c r="AK20" s="423">
        <v>9793</v>
      </c>
      <c r="AL20" s="424">
        <v>1662</v>
      </c>
      <c r="AM20" s="423">
        <v>10213</v>
      </c>
      <c r="AN20" s="424">
        <v>1751</v>
      </c>
      <c r="AO20" s="423">
        <v>10617</v>
      </c>
      <c r="AP20" s="424">
        <v>1832</v>
      </c>
      <c r="AQ20" s="423">
        <v>11075</v>
      </c>
      <c r="AR20" s="424">
        <v>1906</v>
      </c>
      <c r="AS20" s="423">
        <v>11368</v>
      </c>
      <c r="AT20" s="425">
        <v>1971</v>
      </c>
      <c r="AU20" s="423">
        <v>11968</v>
      </c>
      <c r="AV20" s="425">
        <v>2023</v>
      </c>
      <c r="AW20" s="426">
        <v>12415</v>
      </c>
      <c r="AX20" s="427">
        <v>2083</v>
      </c>
      <c r="AY20" s="423">
        <v>12873</v>
      </c>
      <c r="AZ20" s="424">
        <v>2164</v>
      </c>
      <c r="BA20" s="423">
        <v>13304</v>
      </c>
      <c r="BB20" s="425">
        <v>2231</v>
      </c>
      <c r="BC20" s="423">
        <v>13743</v>
      </c>
      <c r="BD20" s="425">
        <v>2298</v>
      </c>
      <c r="BE20" s="426">
        <v>14217</v>
      </c>
      <c r="BF20" s="427">
        <v>2383</v>
      </c>
      <c r="BG20" s="423">
        <v>14728</v>
      </c>
      <c r="BH20" s="424">
        <v>2478</v>
      </c>
      <c r="BI20" s="423">
        <v>15215</v>
      </c>
      <c r="BJ20" s="425">
        <v>2625</v>
      </c>
      <c r="BK20" s="423">
        <v>15709</v>
      </c>
      <c r="BL20" s="425">
        <v>2715</v>
      </c>
      <c r="BM20" s="426">
        <v>16256</v>
      </c>
      <c r="BN20" s="427">
        <v>2801</v>
      </c>
      <c r="BO20" s="423">
        <v>16751</v>
      </c>
      <c r="BP20" s="424">
        <v>2900</v>
      </c>
      <c r="BQ20" s="423">
        <v>17283</v>
      </c>
      <c r="BR20" s="425">
        <v>2988</v>
      </c>
      <c r="BS20" s="423">
        <v>17803</v>
      </c>
      <c r="BT20" s="428">
        <v>3058</v>
      </c>
      <c r="BU20" s="426">
        <v>18306</v>
      </c>
      <c r="BV20" s="427">
        <v>3151</v>
      </c>
      <c r="BW20" s="423">
        <v>18917</v>
      </c>
      <c r="BX20" s="424">
        <v>3244</v>
      </c>
      <c r="BY20" s="423">
        <v>19489</v>
      </c>
      <c r="BZ20" s="425">
        <v>3343</v>
      </c>
      <c r="CA20" s="423">
        <v>19943</v>
      </c>
      <c r="CB20" s="428">
        <v>3423</v>
      </c>
      <c r="CC20" s="430">
        <v>20570</v>
      </c>
      <c r="CD20" s="428">
        <v>3518</v>
      </c>
      <c r="CE20" s="430">
        <v>21070</v>
      </c>
      <c r="CF20" s="428">
        <v>3606</v>
      </c>
      <c r="CG20" s="430">
        <v>21834</v>
      </c>
      <c r="CH20" s="428">
        <v>3726</v>
      </c>
      <c r="CI20" s="430">
        <v>22364</v>
      </c>
      <c r="CJ20" s="428">
        <v>3841</v>
      </c>
      <c r="CK20" s="430">
        <v>22912</v>
      </c>
      <c r="CL20" s="428">
        <v>3948</v>
      </c>
      <c r="CM20" s="430">
        <v>23390</v>
      </c>
      <c r="CN20" s="428">
        <v>3960</v>
      </c>
      <c r="CO20" s="430">
        <v>23964</v>
      </c>
      <c r="CP20" s="428">
        <v>4082</v>
      </c>
      <c r="CQ20" s="430">
        <v>24608</v>
      </c>
      <c r="CR20" s="428">
        <v>4220</v>
      </c>
      <c r="CS20" s="430">
        <v>25280</v>
      </c>
      <c r="CT20" s="428">
        <v>4320</v>
      </c>
      <c r="CU20" s="430">
        <v>26004</v>
      </c>
      <c r="CV20" s="428">
        <v>4437</v>
      </c>
      <c r="CW20" s="110">
        <v>26664</v>
      </c>
      <c r="CX20" s="449">
        <v>4548</v>
      </c>
      <c r="CY20" s="429"/>
      <c r="CZ20" s="429"/>
    </row>
    <row r="21" spans="1:104" s="441" customFormat="1" x14ac:dyDescent="0.2">
      <c r="A21" s="410">
        <v>18</v>
      </c>
      <c r="B21" s="422" t="s">
        <v>18</v>
      </c>
      <c r="C21" s="423">
        <v>0</v>
      </c>
      <c r="D21" s="424">
        <v>386</v>
      </c>
      <c r="E21" s="423">
        <v>190</v>
      </c>
      <c r="F21" s="424">
        <v>597</v>
      </c>
      <c r="G21" s="423">
        <v>8439</v>
      </c>
      <c r="H21" s="424">
        <v>771</v>
      </c>
      <c r="I21" s="423">
        <v>331</v>
      </c>
      <c r="J21" s="424">
        <v>913</v>
      </c>
      <c r="K21" s="423">
        <v>8929</v>
      </c>
      <c r="L21" s="424">
        <v>1094</v>
      </c>
      <c r="M21" s="423">
        <v>9494</v>
      </c>
      <c r="N21" s="424">
        <v>1347</v>
      </c>
      <c r="O21" s="423">
        <v>9494</v>
      </c>
      <c r="P21" s="424">
        <v>1675</v>
      </c>
      <c r="Q21" s="423" t="s">
        <v>58</v>
      </c>
      <c r="R21" s="424">
        <v>1827</v>
      </c>
      <c r="S21" s="423" t="s">
        <v>58</v>
      </c>
      <c r="T21" s="424">
        <v>1961</v>
      </c>
      <c r="U21" s="423" t="s">
        <v>58</v>
      </c>
      <c r="V21" s="424">
        <v>2098</v>
      </c>
      <c r="W21" s="423" t="s">
        <v>58</v>
      </c>
      <c r="X21" s="424">
        <v>2213</v>
      </c>
      <c r="Y21" s="423" t="s">
        <v>58</v>
      </c>
      <c r="Z21" s="424">
        <v>2348</v>
      </c>
      <c r="AA21" s="423" t="s">
        <v>58</v>
      </c>
      <c r="AB21" s="424">
        <v>2506</v>
      </c>
      <c r="AC21" s="423" t="s">
        <v>58</v>
      </c>
      <c r="AD21" s="424">
        <v>2665</v>
      </c>
      <c r="AE21" s="423" t="s">
        <v>58</v>
      </c>
      <c r="AF21" s="424">
        <v>2835</v>
      </c>
      <c r="AG21" s="423" t="s">
        <v>58</v>
      </c>
      <c r="AH21" s="424">
        <v>3006</v>
      </c>
      <c r="AI21" s="423" t="s">
        <v>58</v>
      </c>
      <c r="AJ21" s="424">
        <v>3219</v>
      </c>
      <c r="AK21" s="423" t="s">
        <v>58</v>
      </c>
      <c r="AL21" s="424">
        <v>3374</v>
      </c>
      <c r="AM21" s="423" t="s">
        <v>58</v>
      </c>
      <c r="AN21" s="424">
        <v>3559</v>
      </c>
      <c r="AO21" s="423" t="s">
        <v>58</v>
      </c>
      <c r="AP21" s="424">
        <v>3758</v>
      </c>
      <c r="AQ21" s="423" t="s">
        <v>58</v>
      </c>
      <c r="AR21" s="424">
        <v>3934</v>
      </c>
      <c r="AS21" s="426" t="s">
        <v>58</v>
      </c>
      <c r="AT21" s="425">
        <v>4085</v>
      </c>
      <c r="AU21" s="426" t="s">
        <v>58</v>
      </c>
      <c r="AV21" s="425">
        <v>4279</v>
      </c>
      <c r="AW21" s="426" t="s">
        <v>58</v>
      </c>
      <c r="AX21" s="424">
        <v>4469</v>
      </c>
      <c r="AY21" s="426" t="s">
        <v>58</v>
      </c>
      <c r="AZ21" s="424">
        <v>4663</v>
      </c>
      <c r="BA21" s="426" t="s">
        <v>58</v>
      </c>
      <c r="BB21" s="424">
        <v>4924</v>
      </c>
      <c r="BC21" s="426" t="s">
        <v>58</v>
      </c>
      <c r="BD21" s="425">
        <v>5210</v>
      </c>
      <c r="BE21" s="426">
        <v>32294</v>
      </c>
      <c r="BF21" s="427">
        <v>5468</v>
      </c>
      <c r="BG21" s="423">
        <v>45258</v>
      </c>
      <c r="BH21" s="424">
        <v>5751</v>
      </c>
      <c r="BI21" s="423">
        <v>58261</v>
      </c>
      <c r="BJ21" s="425">
        <v>6160</v>
      </c>
      <c r="BK21" s="423">
        <v>68940</v>
      </c>
      <c r="BL21" s="425">
        <v>6407</v>
      </c>
      <c r="BM21" s="426">
        <v>80708</v>
      </c>
      <c r="BN21" s="427">
        <v>6684</v>
      </c>
      <c r="BO21" s="423">
        <v>91860</v>
      </c>
      <c r="BP21" s="424">
        <v>6976</v>
      </c>
      <c r="BQ21" s="423">
        <v>103946</v>
      </c>
      <c r="BR21" s="425">
        <v>7314</v>
      </c>
      <c r="BS21" s="423">
        <v>117100</v>
      </c>
      <c r="BT21" s="428">
        <v>7635</v>
      </c>
      <c r="BU21" s="426">
        <v>129604</v>
      </c>
      <c r="BV21" s="427">
        <v>8008</v>
      </c>
      <c r="BW21" s="423">
        <v>145469</v>
      </c>
      <c r="BX21" s="424">
        <v>8375</v>
      </c>
      <c r="BY21" s="423">
        <v>163046</v>
      </c>
      <c r="BZ21" s="425">
        <v>8719</v>
      </c>
      <c r="CA21" s="423">
        <v>177104</v>
      </c>
      <c r="CB21" s="428">
        <v>9059</v>
      </c>
      <c r="CC21" s="423">
        <v>195281</v>
      </c>
      <c r="CD21" s="428">
        <v>9420</v>
      </c>
      <c r="CE21" s="423">
        <v>213206</v>
      </c>
      <c r="CF21" s="428">
        <v>9770</v>
      </c>
      <c r="CG21" s="423">
        <v>246515</v>
      </c>
      <c r="CH21" s="428">
        <v>10152</v>
      </c>
      <c r="CI21" s="423">
        <v>274496</v>
      </c>
      <c r="CJ21" s="428">
        <v>10489</v>
      </c>
      <c r="CK21" s="423">
        <v>300774</v>
      </c>
      <c r="CL21" s="428">
        <v>10847</v>
      </c>
      <c r="CM21" s="423">
        <v>340886</v>
      </c>
      <c r="CN21" s="428">
        <v>11166</v>
      </c>
      <c r="CO21" s="423">
        <v>383446</v>
      </c>
      <c r="CP21" s="428">
        <v>11508</v>
      </c>
      <c r="CQ21" s="423">
        <v>423780</v>
      </c>
      <c r="CR21" s="428">
        <v>11830</v>
      </c>
      <c r="CS21" s="423">
        <v>466142</v>
      </c>
      <c r="CT21" s="428">
        <v>12181</v>
      </c>
      <c r="CU21" s="423">
        <v>518560</v>
      </c>
      <c r="CV21" s="428">
        <v>12520</v>
      </c>
      <c r="CW21" s="110">
        <v>566781</v>
      </c>
      <c r="CX21" s="449">
        <v>12836</v>
      </c>
      <c r="CY21" s="429"/>
      <c r="CZ21" s="429"/>
    </row>
    <row r="22" spans="1:104" s="441" customFormat="1" x14ac:dyDescent="0.2">
      <c r="A22" s="410">
        <v>19</v>
      </c>
      <c r="B22" s="422" t="s">
        <v>19</v>
      </c>
      <c r="C22" s="423">
        <v>232825</v>
      </c>
      <c r="D22" s="424">
        <v>7155</v>
      </c>
      <c r="E22" s="423">
        <v>378229</v>
      </c>
      <c r="F22" s="424">
        <v>11619</v>
      </c>
      <c r="G22" s="423">
        <v>564181</v>
      </c>
      <c r="H22" s="424">
        <v>17450</v>
      </c>
      <c r="I22" s="423">
        <v>715444</v>
      </c>
      <c r="J22" s="424">
        <v>21624</v>
      </c>
      <c r="K22" s="423">
        <v>870634</v>
      </c>
      <c r="L22" s="424">
        <v>26956</v>
      </c>
      <c r="M22" s="423">
        <v>992798</v>
      </c>
      <c r="N22" s="424">
        <v>28662</v>
      </c>
      <c r="O22" s="423">
        <v>1183662</v>
      </c>
      <c r="P22" s="424">
        <v>36840</v>
      </c>
      <c r="Q22" s="423">
        <v>1222705</v>
      </c>
      <c r="R22" s="424">
        <v>37858</v>
      </c>
      <c r="S22" s="423">
        <v>1326546</v>
      </c>
      <c r="T22" s="424">
        <v>41114</v>
      </c>
      <c r="U22" s="423">
        <v>1427661</v>
      </c>
      <c r="V22" s="424">
        <v>44832</v>
      </c>
      <c r="W22" s="423">
        <v>1523606</v>
      </c>
      <c r="X22" s="424">
        <v>47223</v>
      </c>
      <c r="Y22" s="423">
        <v>1549715</v>
      </c>
      <c r="Z22" s="424">
        <v>48569</v>
      </c>
      <c r="AA22" s="423">
        <v>1633129</v>
      </c>
      <c r="AB22" s="424">
        <v>51811</v>
      </c>
      <c r="AC22" s="423">
        <v>1752174</v>
      </c>
      <c r="AD22" s="424">
        <v>56272</v>
      </c>
      <c r="AE22" s="423">
        <v>1830543</v>
      </c>
      <c r="AF22" s="424">
        <v>58590</v>
      </c>
      <c r="AG22" s="423">
        <v>1870556</v>
      </c>
      <c r="AH22" s="424">
        <v>59553</v>
      </c>
      <c r="AI22" s="423">
        <v>1993192</v>
      </c>
      <c r="AJ22" s="424">
        <v>64434</v>
      </c>
      <c r="AK22" s="423">
        <v>2086148</v>
      </c>
      <c r="AL22" s="424">
        <v>67209</v>
      </c>
      <c r="AM22" s="423">
        <v>2155310</v>
      </c>
      <c r="AN22" s="424">
        <v>69411</v>
      </c>
      <c r="AO22" s="423">
        <v>2192959</v>
      </c>
      <c r="AP22" s="424">
        <v>70526</v>
      </c>
      <c r="AQ22" s="423">
        <v>2291708</v>
      </c>
      <c r="AR22" s="424">
        <v>74439</v>
      </c>
      <c r="AS22" s="423">
        <v>2369299</v>
      </c>
      <c r="AT22" s="425">
        <v>77831</v>
      </c>
      <c r="AU22" s="423">
        <v>2453570</v>
      </c>
      <c r="AV22" s="425">
        <v>79454</v>
      </c>
      <c r="AW22" s="426">
        <v>2487104</v>
      </c>
      <c r="AX22" s="427">
        <v>80409</v>
      </c>
      <c r="AY22" s="423">
        <v>2571332</v>
      </c>
      <c r="AZ22" s="424">
        <v>83502</v>
      </c>
      <c r="BA22" s="423">
        <v>2674567</v>
      </c>
      <c r="BB22" s="425">
        <v>87956</v>
      </c>
      <c r="BC22" s="423">
        <v>2735859</v>
      </c>
      <c r="BD22" s="425">
        <v>89911</v>
      </c>
      <c r="BE22" s="426">
        <v>2767253</v>
      </c>
      <c r="BF22" s="427">
        <v>90990</v>
      </c>
      <c r="BG22" s="423">
        <v>2842797</v>
      </c>
      <c r="BH22" s="424">
        <v>92700</v>
      </c>
      <c r="BI22" s="423">
        <v>2940162</v>
      </c>
      <c r="BJ22" s="425">
        <v>98250</v>
      </c>
      <c r="BK22" s="423">
        <v>2994320</v>
      </c>
      <c r="BL22" s="425">
        <v>100200</v>
      </c>
      <c r="BM22" s="426">
        <v>3028809</v>
      </c>
      <c r="BN22" s="427">
        <v>101332</v>
      </c>
      <c r="BO22" s="423">
        <v>3109364</v>
      </c>
      <c r="BP22" s="424">
        <v>105872</v>
      </c>
      <c r="BQ22" s="423">
        <v>3206237</v>
      </c>
      <c r="BR22" s="425">
        <v>112628</v>
      </c>
      <c r="BS22" s="423">
        <v>3266798</v>
      </c>
      <c r="BT22" s="428">
        <v>117576</v>
      </c>
      <c r="BU22" s="426">
        <v>3293555</v>
      </c>
      <c r="BV22" s="427">
        <v>120272</v>
      </c>
      <c r="BW22" s="423">
        <v>3375132</v>
      </c>
      <c r="BX22" s="424">
        <v>128679</v>
      </c>
      <c r="BY22" s="423">
        <v>3473082</v>
      </c>
      <c r="BZ22" s="425">
        <v>137248</v>
      </c>
      <c r="CA22" s="423">
        <v>3510661</v>
      </c>
      <c r="CB22" s="428">
        <v>140959</v>
      </c>
      <c r="CC22" s="430">
        <v>3536280</v>
      </c>
      <c r="CD22" s="428">
        <v>143412</v>
      </c>
      <c r="CE22" s="430">
        <v>3614499</v>
      </c>
      <c r="CF22" s="428">
        <v>152051</v>
      </c>
      <c r="CG22" s="430">
        <v>3715986</v>
      </c>
      <c r="CH22" s="428">
        <v>158896</v>
      </c>
      <c r="CI22" s="430">
        <v>3758596</v>
      </c>
      <c r="CJ22" s="428">
        <v>162986</v>
      </c>
      <c r="CK22" s="430">
        <v>3782914</v>
      </c>
      <c r="CL22" s="428">
        <v>165719</v>
      </c>
      <c r="CM22" s="430">
        <v>3846506</v>
      </c>
      <c r="CN22" s="428">
        <v>173337</v>
      </c>
      <c r="CO22" s="430">
        <v>3928453</v>
      </c>
      <c r="CP22" s="428">
        <v>181331</v>
      </c>
      <c r="CQ22" s="430">
        <v>3974661</v>
      </c>
      <c r="CR22" s="428">
        <v>185932</v>
      </c>
      <c r="CS22" s="430">
        <v>3997298</v>
      </c>
      <c r="CT22" s="428">
        <v>188574</v>
      </c>
      <c r="CU22" s="430">
        <v>4078092</v>
      </c>
      <c r="CV22" s="428">
        <v>196762</v>
      </c>
      <c r="CW22" s="110">
        <v>4167664</v>
      </c>
      <c r="CX22" s="449">
        <v>207120</v>
      </c>
      <c r="CY22" s="429"/>
      <c r="CZ22" s="429"/>
    </row>
    <row r="23" spans="1:104" s="441" customFormat="1" x14ac:dyDescent="0.2">
      <c r="A23" s="410">
        <v>20</v>
      </c>
      <c r="B23" s="422" t="s">
        <v>20</v>
      </c>
      <c r="C23" s="423">
        <v>18292</v>
      </c>
      <c r="D23" s="424">
        <v>81</v>
      </c>
      <c r="E23" s="423">
        <v>28779</v>
      </c>
      <c r="F23" s="424">
        <v>120</v>
      </c>
      <c r="G23" s="423">
        <v>42317</v>
      </c>
      <c r="H23" s="424">
        <v>177</v>
      </c>
      <c r="I23" s="423">
        <v>54301</v>
      </c>
      <c r="J23" s="424">
        <v>220</v>
      </c>
      <c r="K23" s="423">
        <v>65554</v>
      </c>
      <c r="L23" s="424">
        <v>270</v>
      </c>
      <c r="M23" s="423">
        <v>74069</v>
      </c>
      <c r="N23" s="424">
        <v>280</v>
      </c>
      <c r="O23" s="423">
        <v>86789</v>
      </c>
      <c r="P23" s="424">
        <v>367</v>
      </c>
      <c r="Q23" s="423">
        <v>90399</v>
      </c>
      <c r="R23" s="424">
        <v>375</v>
      </c>
      <c r="S23" s="423">
        <v>96678</v>
      </c>
      <c r="T23" s="424">
        <v>385</v>
      </c>
      <c r="U23" s="423">
        <v>102991</v>
      </c>
      <c r="V23" s="424">
        <v>399</v>
      </c>
      <c r="W23" s="423">
        <v>109567</v>
      </c>
      <c r="X23" s="424">
        <v>422</v>
      </c>
      <c r="Y23" s="423">
        <v>111846</v>
      </c>
      <c r="Z23" s="424">
        <v>432</v>
      </c>
      <c r="AA23" s="423">
        <v>117399</v>
      </c>
      <c r="AB23" s="424">
        <v>440</v>
      </c>
      <c r="AC23" s="423">
        <v>126416</v>
      </c>
      <c r="AD23" s="424">
        <v>468</v>
      </c>
      <c r="AE23" s="423">
        <v>131966</v>
      </c>
      <c r="AF23" s="424">
        <v>481</v>
      </c>
      <c r="AG23" s="423">
        <v>135366</v>
      </c>
      <c r="AH23" s="424">
        <v>490</v>
      </c>
      <c r="AI23" s="423">
        <v>141862</v>
      </c>
      <c r="AJ23" s="424">
        <v>514</v>
      </c>
      <c r="AK23" s="423">
        <v>149330</v>
      </c>
      <c r="AL23" s="424">
        <v>551</v>
      </c>
      <c r="AM23" s="423">
        <v>153910</v>
      </c>
      <c r="AN23" s="424">
        <v>574</v>
      </c>
      <c r="AO23" s="423">
        <v>157649</v>
      </c>
      <c r="AP23" s="424">
        <v>592</v>
      </c>
      <c r="AQ23" s="423">
        <v>164504</v>
      </c>
      <c r="AR23" s="424">
        <v>625</v>
      </c>
      <c r="AS23" s="423">
        <v>171420</v>
      </c>
      <c r="AT23" s="425">
        <v>665</v>
      </c>
      <c r="AU23" s="423">
        <v>178471</v>
      </c>
      <c r="AV23" s="425">
        <v>691</v>
      </c>
      <c r="AW23" s="426">
        <v>182220</v>
      </c>
      <c r="AX23" s="427">
        <v>706</v>
      </c>
      <c r="AY23" s="423">
        <v>187982</v>
      </c>
      <c r="AZ23" s="424">
        <v>730</v>
      </c>
      <c r="BA23" s="423">
        <v>195720</v>
      </c>
      <c r="BB23" s="425">
        <v>759</v>
      </c>
      <c r="BC23" s="423">
        <v>200972</v>
      </c>
      <c r="BD23" s="425">
        <v>778</v>
      </c>
      <c r="BE23" s="426">
        <v>204553</v>
      </c>
      <c r="BF23" s="427">
        <v>791</v>
      </c>
      <c r="BG23" s="423">
        <v>210867</v>
      </c>
      <c r="BH23" s="424">
        <v>814</v>
      </c>
      <c r="BI23" s="423">
        <v>221061</v>
      </c>
      <c r="BJ23" s="425">
        <v>849</v>
      </c>
      <c r="BK23" s="423">
        <v>226524</v>
      </c>
      <c r="BL23" s="425">
        <v>866</v>
      </c>
      <c r="BM23" s="426">
        <v>231497</v>
      </c>
      <c r="BN23" s="427">
        <v>895</v>
      </c>
      <c r="BO23" s="423">
        <v>238429</v>
      </c>
      <c r="BP23" s="424">
        <v>922</v>
      </c>
      <c r="BQ23" s="423">
        <v>248959</v>
      </c>
      <c r="BR23" s="425">
        <v>975</v>
      </c>
      <c r="BS23" s="423">
        <v>255987</v>
      </c>
      <c r="BT23" s="428">
        <v>1007</v>
      </c>
      <c r="BU23" s="426">
        <v>260305</v>
      </c>
      <c r="BV23" s="427">
        <v>1029</v>
      </c>
      <c r="BW23" s="423">
        <v>268624</v>
      </c>
      <c r="BX23" s="424">
        <v>1083</v>
      </c>
      <c r="BY23" s="423">
        <v>283085</v>
      </c>
      <c r="BZ23" s="425">
        <v>1192</v>
      </c>
      <c r="CA23" s="423">
        <v>289086</v>
      </c>
      <c r="CB23" s="428">
        <v>1242</v>
      </c>
      <c r="CC23" s="430">
        <v>294158</v>
      </c>
      <c r="CD23" s="428">
        <v>1273</v>
      </c>
      <c r="CE23" s="430">
        <v>303551</v>
      </c>
      <c r="CF23" s="428">
        <v>1333</v>
      </c>
      <c r="CG23" s="430">
        <v>318792</v>
      </c>
      <c r="CH23" s="428">
        <v>1415</v>
      </c>
      <c r="CI23" s="430">
        <v>326118</v>
      </c>
      <c r="CJ23" s="428">
        <v>1447</v>
      </c>
      <c r="CK23" s="430">
        <v>331260</v>
      </c>
      <c r="CL23" s="428">
        <v>1476</v>
      </c>
      <c r="CM23" s="430">
        <v>340373</v>
      </c>
      <c r="CN23" s="428">
        <v>1510</v>
      </c>
      <c r="CO23" s="430">
        <v>355742</v>
      </c>
      <c r="CP23" s="428">
        <v>1587</v>
      </c>
      <c r="CQ23" s="430">
        <v>364055</v>
      </c>
      <c r="CR23" s="428">
        <v>1634</v>
      </c>
      <c r="CS23" s="430">
        <v>369646</v>
      </c>
      <c r="CT23" s="428">
        <v>1660</v>
      </c>
      <c r="CU23" s="430">
        <v>381972</v>
      </c>
      <c r="CV23" s="428">
        <v>1722</v>
      </c>
      <c r="CW23" s="110">
        <v>397115</v>
      </c>
      <c r="CX23" s="449">
        <v>1783</v>
      </c>
      <c r="CY23" s="429"/>
      <c r="CZ23" s="429"/>
    </row>
    <row r="24" spans="1:104" s="441" customFormat="1" x14ac:dyDescent="0.2">
      <c r="A24" s="410">
        <v>21</v>
      </c>
      <c r="B24" s="422" t="s">
        <v>21</v>
      </c>
      <c r="C24" s="423">
        <v>731352</v>
      </c>
      <c r="D24" s="424">
        <v>19848</v>
      </c>
      <c r="E24" s="423">
        <v>994047</v>
      </c>
      <c r="F24" s="424">
        <v>34515</v>
      </c>
      <c r="G24" s="423">
        <v>1094478</v>
      </c>
      <c r="H24" s="424">
        <v>47263</v>
      </c>
      <c r="I24" s="423">
        <v>1240347</v>
      </c>
      <c r="J24" s="424">
        <v>56685</v>
      </c>
      <c r="K24" s="423">
        <v>1352612</v>
      </c>
      <c r="L24" s="424">
        <v>66367</v>
      </c>
      <c r="M24" s="423">
        <v>1456723</v>
      </c>
      <c r="N24" s="424">
        <v>71934</v>
      </c>
      <c r="O24" s="423">
        <v>1541613</v>
      </c>
      <c r="P24" s="424">
        <v>88066</v>
      </c>
      <c r="Q24" s="423">
        <v>1586546</v>
      </c>
      <c r="R24" s="424">
        <v>92037</v>
      </c>
      <c r="S24" s="423">
        <v>1642351</v>
      </c>
      <c r="T24" s="424">
        <v>96555</v>
      </c>
      <c r="U24" s="423">
        <v>1689340</v>
      </c>
      <c r="V24" s="424">
        <v>101787</v>
      </c>
      <c r="W24" s="423">
        <v>1743599</v>
      </c>
      <c r="X24" s="424">
        <v>105749</v>
      </c>
      <c r="Y24" s="423">
        <v>1768290</v>
      </c>
      <c r="Z24" s="424">
        <v>109504</v>
      </c>
      <c r="AA24" s="423">
        <v>1811623</v>
      </c>
      <c r="AB24" s="424">
        <v>113801</v>
      </c>
      <c r="AC24" s="423">
        <v>1855701</v>
      </c>
      <c r="AD24" s="424">
        <v>118933</v>
      </c>
      <c r="AE24" s="423">
        <v>1894552</v>
      </c>
      <c r="AF24" s="424">
        <v>123587</v>
      </c>
      <c r="AG24" s="423">
        <v>1929403</v>
      </c>
      <c r="AH24" s="424">
        <v>127371</v>
      </c>
      <c r="AI24" s="423">
        <v>1979500</v>
      </c>
      <c r="AJ24" s="424">
        <v>132660</v>
      </c>
      <c r="AK24" s="423">
        <v>2022837</v>
      </c>
      <c r="AL24" s="424">
        <v>137672</v>
      </c>
      <c r="AM24" s="423">
        <v>2060372</v>
      </c>
      <c r="AN24" s="424">
        <v>141940</v>
      </c>
      <c r="AO24" s="423">
        <v>2099674</v>
      </c>
      <c r="AP24" s="424">
        <v>145977</v>
      </c>
      <c r="AQ24" s="423">
        <v>2144641</v>
      </c>
      <c r="AR24" s="424">
        <v>150491</v>
      </c>
      <c r="AS24" s="423">
        <v>2175921</v>
      </c>
      <c r="AT24" s="425">
        <v>154608</v>
      </c>
      <c r="AU24" s="423">
        <v>2225255</v>
      </c>
      <c r="AV24" s="425">
        <v>158515</v>
      </c>
      <c r="AW24" s="426">
        <v>2258824</v>
      </c>
      <c r="AX24" s="427">
        <v>161865</v>
      </c>
      <c r="AY24" s="423">
        <v>2302420</v>
      </c>
      <c r="AZ24" s="424">
        <v>166207</v>
      </c>
      <c r="BA24" s="423">
        <v>2343904</v>
      </c>
      <c r="BB24" s="425">
        <v>171860</v>
      </c>
      <c r="BC24" s="423">
        <v>2377628</v>
      </c>
      <c r="BD24" s="425">
        <v>176743</v>
      </c>
      <c r="BE24" s="426">
        <v>2411521</v>
      </c>
      <c r="BF24" s="427">
        <v>180292</v>
      </c>
      <c r="BG24" s="423">
        <v>2453117</v>
      </c>
      <c r="BH24" s="424">
        <v>187365</v>
      </c>
      <c r="BI24" s="423">
        <v>2495515</v>
      </c>
      <c r="BJ24" s="425">
        <v>194706</v>
      </c>
      <c r="BK24" s="423">
        <v>2530682</v>
      </c>
      <c r="BL24" s="425">
        <v>198684</v>
      </c>
      <c r="BM24" s="426">
        <v>2565077</v>
      </c>
      <c r="BN24" s="427">
        <v>202624</v>
      </c>
      <c r="BO24" s="423">
        <v>2602352</v>
      </c>
      <c r="BP24" s="424">
        <v>207744</v>
      </c>
      <c r="BQ24" s="423">
        <v>2644094</v>
      </c>
      <c r="BR24" s="425">
        <v>213017</v>
      </c>
      <c r="BS24" s="423">
        <v>2680931</v>
      </c>
      <c r="BT24" s="428">
        <v>217649</v>
      </c>
      <c r="BU24" s="426">
        <v>2708856</v>
      </c>
      <c r="BV24" s="427">
        <v>221944</v>
      </c>
      <c r="BW24" s="423">
        <v>2750700</v>
      </c>
      <c r="BX24" s="424">
        <v>227172</v>
      </c>
      <c r="BY24" s="423">
        <v>2793826</v>
      </c>
      <c r="BZ24" s="425">
        <v>232879</v>
      </c>
      <c r="CA24" s="423">
        <v>2818834</v>
      </c>
      <c r="CB24" s="428">
        <v>237786</v>
      </c>
      <c r="CC24" s="430">
        <v>2854430</v>
      </c>
      <c r="CD24" s="428">
        <v>241437</v>
      </c>
      <c r="CE24" s="430">
        <v>2892603</v>
      </c>
      <c r="CF24" s="428">
        <v>245576</v>
      </c>
      <c r="CG24" s="430">
        <v>3001910</v>
      </c>
      <c r="CH24" s="428">
        <v>250333</v>
      </c>
      <c r="CI24" s="430">
        <v>3039006</v>
      </c>
      <c r="CJ24" s="428">
        <v>254478</v>
      </c>
      <c r="CK24" s="430">
        <v>3074374</v>
      </c>
      <c r="CL24" s="428">
        <v>258585</v>
      </c>
      <c r="CM24" s="430">
        <v>3064413</v>
      </c>
      <c r="CN24" s="428">
        <v>262688</v>
      </c>
      <c r="CO24" s="430">
        <v>3111119</v>
      </c>
      <c r="CP24" s="428">
        <v>268339</v>
      </c>
      <c r="CQ24" s="430">
        <v>3151679</v>
      </c>
      <c r="CR24" s="428">
        <v>273131</v>
      </c>
      <c r="CS24" s="430">
        <v>3190532</v>
      </c>
      <c r="CT24" s="428">
        <v>277777</v>
      </c>
      <c r="CU24" s="430">
        <v>3239708</v>
      </c>
      <c r="CV24" s="428">
        <v>283172</v>
      </c>
      <c r="CW24" s="110">
        <v>3292630</v>
      </c>
      <c r="CX24" s="449">
        <v>289203</v>
      </c>
      <c r="CY24" s="429"/>
      <c r="CZ24" s="429"/>
    </row>
    <row r="25" spans="1:104" s="441" customFormat="1" x14ac:dyDescent="0.2">
      <c r="A25" s="410">
        <v>22</v>
      </c>
      <c r="B25" s="422" t="s">
        <v>22</v>
      </c>
      <c r="C25" s="423">
        <v>639</v>
      </c>
      <c r="D25" s="424">
        <v>214</v>
      </c>
      <c r="E25" s="423">
        <v>1408</v>
      </c>
      <c r="F25" s="424">
        <v>317</v>
      </c>
      <c r="G25" s="423">
        <v>1935</v>
      </c>
      <c r="H25" s="424">
        <v>426</v>
      </c>
      <c r="I25" s="423">
        <v>2414</v>
      </c>
      <c r="J25" s="424">
        <v>530</v>
      </c>
      <c r="K25" s="423">
        <v>2795</v>
      </c>
      <c r="L25" s="424">
        <v>640</v>
      </c>
      <c r="M25" s="423">
        <v>3193</v>
      </c>
      <c r="N25" s="424">
        <v>797</v>
      </c>
      <c r="O25" s="423">
        <v>3582</v>
      </c>
      <c r="P25" s="424">
        <v>878</v>
      </c>
      <c r="Q25" s="423">
        <v>3740</v>
      </c>
      <c r="R25" s="424">
        <v>919</v>
      </c>
      <c r="S25" s="423">
        <v>3916</v>
      </c>
      <c r="T25" s="424">
        <v>947</v>
      </c>
      <c r="U25" s="423">
        <v>4071</v>
      </c>
      <c r="V25" s="424">
        <v>997</v>
      </c>
      <c r="W25" s="423">
        <v>4284</v>
      </c>
      <c r="X25" s="424">
        <v>1035</v>
      </c>
      <c r="Y25" s="423">
        <v>4390</v>
      </c>
      <c r="Z25" s="424">
        <v>1086</v>
      </c>
      <c r="AA25" s="423">
        <v>4592</v>
      </c>
      <c r="AB25" s="424">
        <v>1124</v>
      </c>
      <c r="AC25" s="423">
        <v>4761</v>
      </c>
      <c r="AD25" s="424">
        <v>1174</v>
      </c>
      <c r="AE25" s="423">
        <v>4979</v>
      </c>
      <c r="AF25" s="424">
        <v>1211</v>
      </c>
      <c r="AG25" s="423">
        <v>5108</v>
      </c>
      <c r="AH25" s="424">
        <v>1263</v>
      </c>
      <c r="AI25" s="423">
        <v>5284</v>
      </c>
      <c r="AJ25" s="424">
        <v>1299</v>
      </c>
      <c r="AK25" s="423">
        <v>5418</v>
      </c>
      <c r="AL25" s="424">
        <v>1338</v>
      </c>
      <c r="AM25" s="423">
        <v>5540</v>
      </c>
      <c r="AN25" s="424">
        <v>1405</v>
      </c>
      <c r="AO25" s="423">
        <v>5689</v>
      </c>
      <c r="AP25" s="424">
        <v>1455</v>
      </c>
      <c r="AQ25" s="423">
        <v>5847</v>
      </c>
      <c r="AR25" s="424">
        <v>1494</v>
      </c>
      <c r="AS25" s="423">
        <v>5951</v>
      </c>
      <c r="AT25" s="425">
        <v>1522</v>
      </c>
      <c r="AU25" s="423">
        <v>6128</v>
      </c>
      <c r="AV25" s="425">
        <v>1553</v>
      </c>
      <c r="AW25" s="426">
        <v>6283</v>
      </c>
      <c r="AX25" s="427">
        <v>1584</v>
      </c>
      <c r="AY25" s="423">
        <v>6418</v>
      </c>
      <c r="AZ25" s="424">
        <v>1622</v>
      </c>
      <c r="BA25" s="423">
        <v>6879</v>
      </c>
      <c r="BB25" s="425">
        <v>1667</v>
      </c>
      <c r="BC25" s="423">
        <v>7410</v>
      </c>
      <c r="BD25" s="425">
        <v>1717</v>
      </c>
      <c r="BE25" s="426">
        <v>7970</v>
      </c>
      <c r="BF25" s="427">
        <v>1759</v>
      </c>
      <c r="BG25" s="423">
        <v>8571</v>
      </c>
      <c r="BH25" s="424">
        <v>1831</v>
      </c>
      <c r="BI25" s="423">
        <v>9191</v>
      </c>
      <c r="BJ25" s="425">
        <v>1902</v>
      </c>
      <c r="BK25" s="423">
        <v>9682</v>
      </c>
      <c r="BL25" s="425">
        <v>1958</v>
      </c>
      <c r="BM25" s="426">
        <v>10326</v>
      </c>
      <c r="BN25" s="427">
        <v>2025</v>
      </c>
      <c r="BO25" s="423">
        <v>10990</v>
      </c>
      <c r="BP25" s="424">
        <v>2091</v>
      </c>
      <c r="BQ25" s="423">
        <v>11636</v>
      </c>
      <c r="BR25" s="425">
        <v>2164</v>
      </c>
      <c r="BS25" s="423">
        <v>12285</v>
      </c>
      <c r="BT25" s="428">
        <v>2256</v>
      </c>
      <c r="BU25" s="426">
        <v>12893</v>
      </c>
      <c r="BV25" s="427">
        <v>2348</v>
      </c>
      <c r="BW25" s="423">
        <v>13585</v>
      </c>
      <c r="BX25" s="424">
        <v>2406</v>
      </c>
      <c r="BY25" s="423">
        <v>14356</v>
      </c>
      <c r="BZ25" s="425">
        <v>2503</v>
      </c>
      <c r="CA25" s="423">
        <v>14938</v>
      </c>
      <c r="CB25" s="428">
        <v>2602</v>
      </c>
      <c r="CC25" s="430">
        <v>15614</v>
      </c>
      <c r="CD25" s="428">
        <v>2670</v>
      </c>
      <c r="CE25" s="430">
        <v>16367</v>
      </c>
      <c r="CF25" s="428">
        <v>2736</v>
      </c>
      <c r="CG25" s="430">
        <v>17292</v>
      </c>
      <c r="CH25" s="428">
        <v>2823</v>
      </c>
      <c r="CI25" s="430">
        <v>17996</v>
      </c>
      <c r="CJ25" s="428">
        <v>2898</v>
      </c>
      <c r="CK25" s="430">
        <v>18644</v>
      </c>
      <c r="CL25" s="428">
        <v>2979</v>
      </c>
      <c r="CM25" s="430">
        <v>19285</v>
      </c>
      <c r="CN25" s="428">
        <v>3052</v>
      </c>
      <c r="CO25" s="430">
        <v>19972</v>
      </c>
      <c r="CP25" s="428">
        <v>3140</v>
      </c>
      <c r="CQ25" s="430">
        <v>20675</v>
      </c>
      <c r="CR25" s="428">
        <v>3237</v>
      </c>
      <c r="CS25" s="430">
        <v>21486</v>
      </c>
      <c r="CT25" s="428">
        <v>3324</v>
      </c>
      <c r="CU25" s="430">
        <v>22296</v>
      </c>
      <c r="CV25" s="428">
        <v>3416</v>
      </c>
      <c r="CW25" s="110">
        <v>23115</v>
      </c>
      <c r="CX25" s="449">
        <v>3509</v>
      </c>
      <c r="CY25" s="429"/>
      <c r="CZ25" s="429"/>
    </row>
    <row r="26" spans="1:104" s="441" customFormat="1" x14ac:dyDescent="0.2">
      <c r="A26" s="410">
        <v>23</v>
      </c>
      <c r="B26" s="422" t="s">
        <v>23</v>
      </c>
      <c r="C26" s="423">
        <v>44641</v>
      </c>
      <c r="D26" s="424">
        <v>3250</v>
      </c>
      <c r="E26" s="423">
        <v>86081</v>
      </c>
      <c r="F26" s="424">
        <v>7870</v>
      </c>
      <c r="G26" s="423">
        <v>123961</v>
      </c>
      <c r="H26" s="424">
        <v>12687</v>
      </c>
      <c r="I26" s="423">
        <v>156097</v>
      </c>
      <c r="J26" s="424">
        <v>18389</v>
      </c>
      <c r="K26" s="423">
        <v>185485</v>
      </c>
      <c r="L26" s="424">
        <v>24301</v>
      </c>
      <c r="M26" s="423">
        <v>217827</v>
      </c>
      <c r="N26" s="424">
        <v>30610</v>
      </c>
      <c r="O26" s="423">
        <v>262274</v>
      </c>
      <c r="P26" s="424">
        <v>37625</v>
      </c>
      <c r="Q26" s="423">
        <v>277561</v>
      </c>
      <c r="R26" s="424">
        <v>41023</v>
      </c>
      <c r="S26" s="423">
        <v>304413</v>
      </c>
      <c r="T26" s="424">
        <v>44140</v>
      </c>
      <c r="U26" s="423">
        <v>326640</v>
      </c>
      <c r="V26" s="424">
        <v>47491</v>
      </c>
      <c r="W26" s="423">
        <v>352605</v>
      </c>
      <c r="X26" s="424">
        <v>49951</v>
      </c>
      <c r="Y26" s="423">
        <v>363055</v>
      </c>
      <c r="Z26" s="424">
        <v>53654</v>
      </c>
      <c r="AA26" s="423">
        <v>389215</v>
      </c>
      <c r="AB26" s="424">
        <v>56778</v>
      </c>
      <c r="AC26" s="423">
        <v>412657</v>
      </c>
      <c r="AD26" s="424">
        <v>60105</v>
      </c>
      <c r="AE26" s="423">
        <v>433344</v>
      </c>
      <c r="AF26" s="424">
        <v>63222</v>
      </c>
      <c r="AG26" s="423">
        <v>450285</v>
      </c>
      <c r="AH26" s="424">
        <v>66313</v>
      </c>
      <c r="AI26" s="423">
        <v>481896</v>
      </c>
      <c r="AJ26" s="424">
        <v>69657</v>
      </c>
      <c r="AK26" s="423">
        <v>506487</v>
      </c>
      <c r="AL26" s="424">
        <v>72900</v>
      </c>
      <c r="AM26" s="423">
        <v>528474</v>
      </c>
      <c r="AN26" s="424">
        <v>75792</v>
      </c>
      <c r="AO26" s="423">
        <v>551131</v>
      </c>
      <c r="AP26" s="424">
        <v>79481</v>
      </c>
      <c r="AQ26" s="423">
        <v>583876</v>
      </c>
      <c r="AR26" s="424">
        <v>82824</v>
      </c>
      <c r="AS26" s="423">
        <v>601906</v>
      </c>
      <c r="AT26" s="425">
        <v>85670</v>
      </c>
      <c r="AU26" s="423">
        <v>633021</v>
      </c>
      <c r="AV26" s="425">
        <v>88354</v>
      </c>
      <c r="AW26" s="426">
        <v>654520</v>
      </c>
      <c r="AX26" s="427">
        <v>91629</v>
      </c>
      <c r="AY26" s="423">
        <v>688116</v>
      </c>
      <c r="AZ26" s="424">
        <v>94947</v>
      </c>
      <c r="BA26" s="423">
        <v>714529</v>
      </c>
      <c r="BB26" s="425">
        <v>98110</v>
      </c>
      <c r="BC26" s="423">
        <v>738955</v>
      </c>
      <c r="BD26" s="425">
        <v>100880</v>
      </c>
      <c r="BE26" s="426">
        <v>763171</v>
      </c>
      <c r="BF26" s="427">
        <v>104219</v>
      </c>
      <c r="BG26" s="423">
        <v>797921</v>
      </c>
      <c r="BH26" s="424">
        <v>107524</v>
      </c>
      <c r="BI26" s="423">
        <v>826178</v>
      </c>
      <c r="BJ26" s="425">
        <v>113911</v>
      </c>
      <c r="BK26" s="423">
        <v>851858</v>
      </c>
      <c r="BL26" s="425">
        <v>117319</v>
      </c>
      <c r="BM26" s="426">
        <v>878526</v>
      </c>
      <c r="BN26" s="427">
        <v>121650</v>
      </c>
      <c r="BO26" s="423">
        <v>912228</v>
      </c>
      <c r="BP26" s="424">
        <v>125887</v>
      </c>
      <c r="BQ26" s="423">
        <v>942195</v>
      </c>
      <c r="BR26" s="425">
        <v>130216</v>
      </c>
      <c r="BS26" s="423">
        <v>969024</v>
      </c>
      <c r="BT26" s="428">
        <v>134024</v>
      </c>
      <c r="BU26" s="426">
        <v>994613</v>
      </c>
      <c r="BV26" s="427">
        <v>138759</v>
      </c>
      <c r="BW26" s="423">
        <v>1031069</v>
      </c>
      <c r="BX26" s="424">
        <v>143140</v>
      </c>
      <c r="BY26" s="423">
        <v>1061035</v>
      </c>
      <c r="BZ26" s="425">
        <v>147543</v>
      </c>
      <c r="CA26" s="423">
        <v>1085239</v>
      </c>
      <c r="CB26" s="428">
        <v>150981</v>
      </c>
      <c r="CC26" s="430">
        <v>1115165</v>
      </c>
      <c r="CD26" s="428">
        <v>155208</v>
      </c>
      <c r="CE26" s="430">
        <v>1148814</v>
      </c>
      <c r="CF26" s="428">
        <v>159205</v>
      </c>
      <c r="CG26" s="430">
        <v>1186019</v>
      </c>
      <c r="CH26" s="428">
        <v>163595</v>
      </c>
      <c r="CI26" s="430">
        <v>1213831</v>
      </c>
      <c r="CJ26" s="428">
        <v>166984</v>
      </c>
      <c r="CK26" s="430">
        <v>1240114</v>
      </c>
      <c r="CL26" s="428">
        <v>171412</v>
      </c>
      <c r="CM26" s="430">
        <v>1270005</v>
      </c>
      <c r="CN26" s="428">
        <v>175091</v>
      </c>
      <c r="CO26" s="430">
        <v>1298649</v>
      </c>
      <c r="CP26" s="428">
        <v>178997</v>
      </c>
      <c r="CQ26" s="430">
        <v>1327086</v>
      </c>
      <c r="CR26" s="428">
        <v>182363</v>
      </c>
      <c r="CS26" s="430">
        <v>1355205</v>
      </c>
      <c r="CT26" s="428">
        <v>186686</v>
      </c>
      <c r="CU26" s="430">
        <v>1392624</v>
      </c>
      <c r="CV26" s="428">
        <v>190497</v>
      </c>
      <c r="CW26" s="110">
        <v>1423937</v>
      </c>
      <c r="CX26" s="449">
        <v>194354</v>
      </c>
      <c r="CY26" s="429"/>
      <c r="CZ26" s="429"/>
    </row>
    <row r="27" spans="1:104" s="441" customFormat="1" x14ac:dyDescent="0.2">
      <c r="A27" s="410">
        <v>24</v>
      </c>
      <c r="B27" s="350" t="s">
        <v>414</v>
      </c>
      <c r="C27" s="423">
        <v>14628</v>
      </c>
      <c r="D27" s="424">
        <v>292</v>
      </c>
      <c r="E27" s="423">
        <v>26739</v>
      </c>
      <c r="F27" s="424">
        <v>508</v>
      </c>
      <c r="G27" s="423">
        <v>36193</v>
      </c>
      <c r="H27" s="424">
        <v>740</v>
      </c>
      <c r="I27" s="423">
        <v>46973</v>
      </c>
      <c r="J27" s="424">
        <v>1382</v>
      </c>
      <c r="K27" s="423">
        <v>54618</v>
      </c>
      <c r="L27" s="424">
        <v>1346</v>
      </c>
      <c r="M27" s="423">
        <v>64891</v>
      </c>
      <c r="N27" s="424">
        <v>1401</v>
      </c>
      <c r="O27" s="423">
        <v>79100</v>
      </c>
      <c r="P27" s="424">
        <v>2307</v>
      </c>
      <c r="Q27" s="423">
        <v>85537</v>
      </c>
      <c r="R27" s="424">
        <v>2616</v>
      </c>
      <c r="S27" s="423">
        <v>90937</v>
      </c>
      <c r="T27" s="424">
        <v>2724</v>
      </c>
      <c r="U27" s="423">
        <v>95689</v>
      </c>
      <c r="V27" s="424">
        <v>3005</v>
      </c>
      <c r="W27" s="423">
        <v>102304</v>
      </c>
      <c r="X27" s="424">
        <v>3205</v>
      </c>
      <c r="Y27" s="423">
        <v>105601</v>
      </c>
      <c r="Z27" s="424">
        <v>3478</v>
      </c>
      <c r="AA27" s="423">
        <v>110630</v>
      </c>
      <c r="AB27" s="424">
        <v>3659</v>
      </c>
      <c r="AC27" s="423">
        <v>114579</v>
      </c>
      <c r="AD27" s="424">
        <v>2805</v>
      </c>
      <c r="AE27" s="423">
        <v>118299</v>
      </c>
      <c r="AF27" s="424">
        <v>2968</v>
      </c>
      <c r="AG27" s="423">
        <v>122474</v>
      </c>
      <c r="AH27" s="424">
        <v>3060</v>
      </c>
      <c r="AI27" s="423">
        <v>127377</v>
      </c>
      <c r="AJ27" s="424">
        <v>3211</v>
      </c>
      <c r="AK27" s="423">
        <v>131864</v>
      </c>
      <c r="AL27" s="424">
        <v>3427</v>
      </c>
      <c r="AM27" s="423">
        <v>136083</v>
      </c>
      <c r="AN27" s="424">
        <v>3590</v>
      </c>
      <c r="AO27" s="423">
        <v>140556</v>
      </c>
      <c r="AP27" s="424">
        <v>3766</v>
      </c>
      <c r="AQ27" s="423">
        <v>145048</v>
      </c>
      <c r="AR27" s="424">
        <v>3901</v>
      </c>
      <c r="AS27" s="423">
        <v>147993</v>
      </c>
      <c r="AT27" s="425">
        <v>4030</v>
      </c>
      <c r="AU27" s="423">
        <v>153282</v>
      </c>
      <c r="AV27" s="425">
        <v>4183</v>
      </c>
      <c r="AW27" s="426">
        <v>158010</v>
      </c>
      <c r="AX27" s="427">
        <v>4326</v>
      </c>
      <c r="AY27" s="423">
        <v>163042</v>
      </c>
      <c r="AZ27" s="424">
        <v>4468</v>
      </c>
      <c r="BA27" s="423">
        <v>167515</v>
      </c>
      <c r="BB27" s="425">
        <v>4618</v>
      </c>
      <c r="BC27" s="423">
        <v>172001</v>
      </c>
      <c r="BD27" s="425">
        <v>4772</v>
      </c>
      <c r="BE27" s="426">
        <v>177048</v>
      </c>
      <c r="BF27" s="427">
        <v>4926</v>
      </c>
      <c r="BG27" s="423">
        <v>181375</v>
      </c>
      <c r="BH27" s="424">
        <v>4965</v>
      </c>
      <c r="BI27" s="423">
        <v>185084</v>
      </c>
      <c r="BJ27" s="425">
        <v>5275</v>
      </c>
      <c r="BK27" s="423">
        <v>188875</v>
      </c>
      <c r="BL27" s="425">
        <v>5425</v>
      </c>
      <c r="BM27" s="426">
        <v>193232</v>
      </c>
      <c r="BN27" s="427">
        <v>5538</v>
      </c>
      <c r="BO27" s="423">
        <v>197691</v>
      </c>
      <c r="BP27" s="424">
        <v>5706</v>
      </c>
      <c r="BQ27" s="423">
        <v>201972</v>
      </c>
      <c r="BR27" s="425">
        <v>5876</v>
      </c>
      <c r="BS27" s="423">
        <v>205959</v>
      </c>
      <c r="BT27" s="428">
        <v>6052</v>
      </c>
      <c r="BU27" s="426">
        <v>210208</v>
      </c>
      <c r="BV27" s="427">
        <v>6265</v>
      </c>
      <c r="BW27" s="423">
        <v>214339</v>
      </c>
      <c r="BX27" s="424">
        <v>6468</v>
      </c>
      <c r="BY27" s="423">
        <v>200962</v>
      </c>
      <c r="BZ27" s="425">
        <v>6673</v>
      </c>
      <c r="CA27" s="423">
        <v>204220</v>
      </c>
      <c r="CB27" s="428">
        <v>6841</v>
      </c>
      <c r="CC27" s="430">
        <v>208463</v>
      </c>
      <c r="CD27" s="428">
        <v>6999</v>
      </c>
      <c r="CE27" s="430">
        <v>212340</v>
      </c>
      <c r="CF27" s="428">
        <v>7190</v>
      </c>
      <c r="CG27" s="430">
        <v>217728</v>
      </c>
      <c r="CH27" s="428">
        <v>7355</v>
      </c>
      <c r="CI27" s="430">
        <v>221546</v>
      </c>
      <c r="CJ27" s="428">
        <v>7515</v>
      </c>
      <c r="CK27" s="430">
        <v>225293</v>
      </c>
      <c r="CL27" s="428">
        <v>7696</v>
      </c>
      <c r="CM27" s="430">
        <v>228344</v>
      </c>
      <c r="CN27" s="428">
        <v>7757</v>
      </c>
      <c r="CO27" s="430">
        <v>231943</v>
      </c>
      <c r="CP27" s="428">
        <v>7921</v>
      </c>
      <c r="CQ27" s="430">
        <v>235819</v>
      </c>
      <c r="CR27" s="428">
        <v>8132</v>
      </c>
      <c r="CS27" s="430">
        <v>239743</v>
      </c>
      <c r="CT27" s="428">
        <v>8306</v>
      </c>
      <c r="CU27" s="430">
        <v>243755</v>
      </c>
      <c r="CV27" s="428">
        <v>8465</v>
      </c>
      <c r="CW27" s="110">
        <v>247569</v>
      </c>
      <c r="CX27" s="449">
        <v>8593</v>
      </c>
      <c r="CY27" s="429"/>
      <c r="CZ27" s="429"/>
    </row>
    <row r="28" spans="1:104" s="441" customFormat="1" x14ac:dyDescent="0.2">
      <c r="A28" s="410">
        <v>25</v>
      </c>
      <c r="B28" s="350" t="s">
        <v>25</v>
      </c>
      <c r="C28" s="423">
        <v>1820</v>
      </c>
      <c r="D28" s="424">
        <v>206</v>
      </c>
      <c r="E28" s="423">
        <v>3575</v>
      </c>
      <c r="F28" s="424">
        <v>391</v>
      </c>
      <c r="G28" s="423">
        <v>4797</v>
      </c>
      <c r="H28" s="424">
        <v>624</v>
      </c>
      <c r="I28" s="423">
        <v>6753</v>
      </c>
      <c r="J28" s="424">
        <v>838</v>
      </c>
      <c r="K28" s="423">
        <v>8397</v>
      </c>
      <c r="L28" s="424">
        <v>1061</v>
      </c>
      <c r="M28" s="423">
        <v>10638</v>
      </c>
      <c r="N28" s="424">
        <v>1239</v>
      </c>
      <c r="O28" s="423">
        <v>14706</v>
      </c>
      <c r="P28" s="424">
        <v>1614</v>
      </c>
      <c r="Q28" s="423">
        <v>15773</v>
      </c>
      <c r="R28" s="424">
        <v>1740</v>
      </c>
      <c r="S28" s="423">
        <v>16946</v>
      </c>
      <c r="T28" s="424">
        <v>1843</v>
      </c>
      <c r="U28" s="423">
        <v>18060</v>
      </c>
      <c r="V28" s="424">
        <v>2001</v>
      </c>
      <c r="W28" s="423">
        <v>19525</v>
      </c>
      <c r="X28" s="424">
        <v>2126</v>
      </c>
      <c r="Y28" s="423">
        <v>20330</v>
      </c>
      <c r="Z28" s="424">
        <v>2285</v>
      </c>
      <c r="AA28" s="423">
        <v>21471</v>
      </c>
      <c r="AB28" s="424">
        <v>2440</v>
      </c>
      <c r="AC28" s="423">
        <v>22602</v>
      </c>
      <c r="AD28" s="424">
        <v>2571</v>
      </c>
      <c r="AE28" s="423">
        <v>23711</v>
      </c>
      <c r="AF28" s="424">
        <v>2733</v>
      </c>
      <c r="AG28" s="423">
        <v>24759</v>
      </c>
      <c r="AH28" s="424">
        <v>2862</v>
      </c>
      <c r="AI28" s="423">
        <v>26088</v>
      </c>
      <c r="AJ28" s="424">
        <v>3022</v>
      </c>
      <c r="AK28" s="423">
        <v>27336</v>
      </c>
      <c r="AL28" s="424">
        <v>3183</v>
      </c>
      <c r="AM28" s="423">
        <v>28641</v>
      </c>
      <c r="AN28" s="424">
        <v>3323</v>
      </c>
      <c r="AO28" s="423">
        <v>30016</v>
      </c>
      <c r="AP28" s="424">
        <v>3444</v>
      </c>
      <c r="AQ28" s="423">
        <v>31351</v>
      </c>
      <c r="AR28" s="424">
        <v>3589</v>
      </c>
      <c r="AS28" s="423">
        <v>32273</v>
      </c>
      <c r="AT28" s="425">
        <v>3698</v>
      </c>
      <c r="AU28" s="423">
        <v>34048</v>
      </c>
      <c r="AV28" s="425">
        <v>3816</v>
      </c>
      <c r="AW28" s="426">
        <v>35501</v>
      </c>
      <c r="AX28" s="427">
        <v>3927</v>
      </c>
      <c r="AY28" s="423">
        <v>36922</v>
      </c>
      <c r="AZ28" s="424">
        <v>4040</v>
      </c>
      <c r="BA28" s="423">
        <v>38116</v>
      </c>
      <c r="BB28" s="425">
        <v>4163</v>
      </c>
      <c r="BC28" s="423">
        <v>39563</v>
      </c>
      <c r="BD28" s="425">
        <v>4311</v>
      </c>
      <c r="BE28" s="426">
        <v>41018</v>
      </c>
      <c r="BF28" s="427">
        <v>4448</v>
      </c>
      <c r="BG28" s="423">
        <v>42497</v>
      </c>
      <c r="BH28" s="424">
        <v>4566</v>
      </c>
      <c r="BI28" s="423">
        <v>43908</v>
      </c>
      <c r="BJ28" s="425">
        <v>4786</v>
      </c>
      <c r="BK28" s="423">
        <v>45368</v>
      </c>
      <c r="BL28" s="425">
        <v>4937</v>
      </c>
      <c r="BM28" s="426">
        <v>47103</v>
      </c>
      <c r="BN28" s="427">
        <v>5035</v>
      </c>
      <c r="BO28" s="423">
        <v>48522</v>
      </c>
      <c r="BP28" s="424">
        <v>5210</v>
      </c>
      <c r="BQ28" s="423">
        <v>50076</v>
      </c>
      <c r="BR28" s="425">
        <v>5351</v>
      </c>
      <c r="BS28" s="423">
        <v>51672</v>
      </c>
      <c r="BT28" s="428">
        <v>5502</v>
      </c>
      <c r="BU28" s="426">
        <v>53337</v>
      </c>
      <c r="BV28" s="427">
        <v>5665</v>
      </c>
      <c r="BW28" s="423">
        <v>54923</v>
      </c>
      <c r="BX28" s="424">
        <v>5835</v>
      </c>
      <c r="BY28" s="423">
        <v>56514</v>
      </c>
      <c r="BZ28" s="425">
        <v>6031</v>
      </c>
      <c r="CA28" s="423">
        <v>57957</v>
      </c>
      <c r="CB28" s="428">
        <v>6209</v>
      </c>
      <c r="CC28" s="430">
        <v>59779</v>
      </c>
      <c r="CD28" s="428">
        <v>6346</v>
      </c>
      <c r="CE28" s="430">
        <v>61229</v>
      </c>
      <c r="CF28" s="428">
        <v>6509</v>
      </c>
      <c r="CG28" s="430">
        <v>63586</v>
      </c>
      <c r="CH28" s="428">
        <v>6660</v>
      </c>
      <c r="CI28" s="430">
        <v>65143</v>
      </c>
      <c r="CJ28" s="428">
        <v>6842</v>
      </c>
      <c r="CK28" s="430">
        <v>66725</v>
      </c>
      <c r="CL28" s="428">
        <v>7001</v>
      </c>
      <c r="CM28" s="430">
        <v>67707</v>
      </c>
      <c r="CN28" s="428">
        <v>7044</v>
      </c>
      <c r="CO28" s="430">
        <v>69186</v>
      </c>
      <c r="CP28" s="428">
        <v>7207</v>
      </c>
      <c r="CQ28" s="430">
        <v>70826</v>
      </c>
      <c r="CR28" s="428">
        <v>7390</v>
      </c>
      <c r="CS28" s="430">
        <v>72561</v>
      </c>
      <c r="CT28" s="428">
        <v>7551</v>
      </c>
      <c r="CU28" s="430">
        <v>74238</v>
      </c>
      <c r="CV28" s="428">
        <v>7735</v>
      </c>
      <c r="CW28" s="110">
        <v>75774</v>
      </c>
      <c r="CX28" s="449">
        <v>7896</v>
      </c>
      <c r="CY28" s="429"/>
      <c r="CZ28" s="429"/>
    </row>
    <row r="29" spans="1:104" s="441" customFormat="1" ht="15" customHeight="1" x14ac:dyDescent="0.2">
      <c r="A29" s="410">
        <v>26</v>
      </c>
      <c r="B29" s="350" t="s">
        <v>170</v>
      </c>
      <c r="C29" s="431"/>
      <c r="D29" s="424"/>
      <c r="E29" s="431"/>
      <c r="F29" s="424"/>
      <c r="G29" s="423">
        <v>9247</v>
      </c>
      <c r="H29" s="424">
        <v>461</v>
      </c>
      <c r="I29" s="423">
        <v>18551</v>
      </c>
      <c r="J29" s="424">
        <v>925</v>
      </c>
      <c r="K29" s="423">
        <v>26836</v>
      </c>
      <c r="L29" s="424">
        <v>1411</v>
      </c>
      <c r="M29" s="423">
        <v>36848</v>
      </c>
      <c r="N29" s="424">
        <v>2067</v>
      </c>
      <c r="O29" s="423">
        <v>46398</v>
      </c>
      <c r="P29" s="424">
        <v>2971</v>
      </c>
      <c r="Q29" s="423">
        <v>51333</v>
      </c>
      <c r="R29" s="424">
        <v>3358</v>
      </c>
      <c r="S29" s="423">
        <v>56517</v>
      </c>
      <c r="T29" s="424">
        <v>3710</v>
      </c>
      <c r="U29" s="423">
        <v>61280</v>
      </c>
      <c r="V29" s="424">
        <v>4129</v>
      </c>
      <c r="W29" s="423">
        <v>67472</v>
      </c>
      <c r="X29" s="424">
        <v>4484</v>
      </c>
      <c r="Y29" s="423">
        <v>70519</v>
      </c>
      <c r="Z29" s="424">
        <v>4899</v>
      </c>
      <c r="AA29" s="423">
        <v>75422</v>
      </c>
      <c r="AB29" s="424">
        <v>5338</v>
      </c>
      <c r="AC29" s="423">
        <v>80081</v>
      </c>
      <c r="AD29" s="424">
        <v>5787</v>
      </c>
      <c r="AE29" s="423">
        <v>84830</v>
      </c>
      <c r="AF29" s="424">
        <v>6196</v>
      </c>
      <c r="AG29" s="423">
        <v>89474</v>
      </c>
      <c r="AH29" s="424">
        <v>6587</v>
      </c>
      <c r="AI29" s="423">
        <v>95277</v>
      </c>
      <c r="AJ29" s="424">
        <v>7127</v>
      </c>
      <c r="AK29" s="423">
        <v>101319</v>
      </c>
      <c r="AL29" s="424">
        <v>7692</v>
      </c>
      <c r="AM29" s="423">
        <v>106789</v>
      </c>
      <c r="AN29" s="424">
        <v>8225</v>
      </c>
      <c r="AO29" s="423">
        <v>112623</v>
      </c>
      <c r="AP29" s="424">
        <v>8694</v>
      </c>
      <c r="AQ29" s="423">
        <v>118591</v>
      </c>
      <c r="AR29" s="424">
        <v>9176</v>
      </c>
      <c r="AS29" s="423">
        <v>122643</v>
      </c>
      <c r="AT29" s="425">
        <v>9598</v>
      </c>
      <c r="AU29" s="423">
        <v>129573</v>
      </c>
      <c r="AV29" s="425">
        <v>9992</v>
      </c>
      <c r="AW29" s="426">
        <v>134912</v>
      </c>
      <c r="AX29" s="427">
        <v>10347</v>
      </c>
      <c r="AY29" s="423">
        <v>140594</v>
      </c>
      <c r="AZ29" s="424">
        <v>10767</v>
      </c>
      <c r="BA29" s="423">
        <v>146044</v>
      </c>
      <c r="BB29" s="425">
        <v>11256</v>
      </c>
      <c r="BC29" s="423">
        <v>150932</v>
      </c>
      <c r="BD29" s="425">
        <v>11695</v>
      </c>
      <c r="BE29" s="426">
        <v>156035</v>
      </c>
      <c r="BF29" s="427">
        <v>12070</v>
      </c>
      <c r="BG29" s="423">
        <v>161841</v>
      </c>
      <c r="BH29" s="424">
        <v>12436</v>
      </c>
      <c r="BI29" s="423">
        <v>167506</v>
      </c>
      <c r="BJ29" s="425">
        <v>13183</v>
      </c>
      <c r="BK29" s="423">
        <v>172666</v>
      </c>
      <c r="BL29" s="425">
        <v>13682</v>
      </c>
      <c r="BM29" s="426">
        <v>178297</v>
      </c>
      <c r="BN29" s="427">
        <v>14220</v>
      </c>
      <c r="BO29" s="423">
        <v>183504</v>
      </c>
      <c r="BP29" s="424">
        <v>14801</v>
      </c>
      <c r="BQ29" s="423">
        <v>189468</v>
      </c>
      <c r="BR29" s="425">
        <v>15389</v>
      </c>
      <c r="BS29" s="423">
        <v>194733</v>
      </c>
      <c r="BT29" s="428">
        <v>15968</v>
      </c>
      <c r="BU29" s="426">
        <v>200090</v>
      </c>
      <c r="BV29" s="427">
        <v>16496</v>
      </c>
      <c r="BW29" s="423">
        <v>205697</v>
      </c>
      <c r="BX29" s="424">
        <v>17142</v>
      </c>
      <c r="BY29" s="423">
        <v>211548</v>
      </c>
      <c r="BZ29" s="425">
        <v>17770</v>
      </c>
      <c r="CA29" s="423">
        <v>216193</v>
      </c>
      <c r="CB29" s="428">
        <v>18349</v>
      </c>
      <c r="CC29" s="423">
        <v>222313</v>
      </c>
      <c r="CD29" s="428">
        <v>18952</v>
      </c>
      <c r="CE29" s="423">
        <v>227720</v>
      </c>
      <c r="CF29" s="428">
        <v>19572</v>
      </c>
      <c r="CG29" s="423">
        <v>234523</v>
      </c>
      <c r="CH29" s="428">
        <v>20190</v>
      </c>
      <c r="CI29" s="423">
        <v>240474</v>
      </c>
      <c r="CJ29" s="428">
        <v>20806</v>
      </c>
      <c r="CK29" s="423">
        <v>246214</v>
      </c>
      <c r="CL29" s="428">
        <v>21362</v>
      </c>
      <c r="CM29" s="423">
        <v>252181</v>
      </c>
      <c r="CN29" s="428">
        <v>21630</v>
      </c>
      <c r="CO29" s="423">
        <v>258387</v>
      </c>
      <c r="CP29" s="428">
        <v>22264</v>
      </c>
      <c r="CQ29" s="423">
        <v>264397</v>
      </c>
      <c r="CR29" s="428">
        <v>22922</v>
      </c>
      <c r="CS29" s="423">
        <v>270298</v>
      </c>
      <c r="CT29" s="428">
        <v>23468</v>
      </c>
      <c r="CU29" s="423">
        <v>276317</v>
      </c>
      <c r="CV29" s="428">
        <v>24176</v>
      </c>
      <c r="CW29" s="110">
        <v>282636</v>
      </c>
      <c r="CX29" s="449">
        <v>24859</v>
      </c>
      <c r="CY29" s="429"/>
      <c r="CZ29" s="429"/>
    </row>
    <row r="30" spans="1:104" s="441" customFormat="1" x14ac:dyDescent="0.2">
      <c r="A30" s="410">
        <v>27</v>
      </c>
      <c r="B30" s="350" t="s">
        <v>27</v>
      </c>
      <c r="C30" s="431"/>
      <c r="D30" s="424"/>
      <c r="E30" s="431"/>
      <c r="F30" s="424"/>
      <c r="G30" s="423">
        <v>4097</v>
      </c>
      <c r="H30" s="424">
        <v>71</v>
      </c>
      <c r="I30" s="423">
        <v>9124</v>
      </c>
      <c r="J30" s="424">
        <v>146</v>
      </c>
      <c r="K30" s="423">
        <v>15194</v>
      </c>
      <c r="L30" s="424">
        <v>190</v>
      </c>
      <c r="M30" s="423">
        <v>22884</v>
      </c>
      <c r="N30" s="424">
        <v>246</v>
      </c>
      <c r="O30" s="423">
        <v>29778</v>
      </c>
      <c r="P30" s="424">
        <v>345</v>
      </c>
      <c r="Q30" s="423">
        <v>35088</v>
      </c>
      <c r="R30" s="424">
        <v>371</v>
      </c>
      <c r="S30" s="423">
        <v>38293</v>
      </c>
      <c r="T30" s="424">
        <v>403</v>
      </c>
      <c r="U30" s="423">
        <v>41407</v>
      </c>
      <c r="V30" s="424">
        <v>446</v>
      </c>
      <c r="W30" s="423">
        <v>45566</v>
      </c>
      <c r="X30" s="424">
        <v>481</v>
      </c>
      <c r="Y30" s="423">
        <v>47835</v>
      </c>
      <c r="Z30" s="424">
        <v>516</v>
      </c>
      <c r="AA30" s="423">
        <v>51463</v>
      </c>
      <c r="AB30" s="424">
        <v>551</v>
      </c>
      <c r="AC30" s="423">
        <v>54630</v>
      </c>
      <c r="AD30" s="424">
        <v>593</v>
      </c>
      <c r="AE30" s="423">
        <v>58068</v>
      </c>
      <c r="AF30" s="424">
        <v>637</v>
      </c>
      <c r="AG30" s="423">
        <v>61707</v>
      </c>
      <c r="AH30" s="424">
        <v>683</v>
      </c>
      <c r="AI30" s="423">
        <v>65806</v>
      </c>
      <c r="AJ30" s="424">
        <v>721</v>
      </c>
      <c r="AK30" s="423">
        <v>69461</v>
      </c>
      <c r="AL30" s="424">
        <v>759</v>
      </c>
      <c r="AM30" s="423">
        <v>73509</v>
      </c>
      <c r="AN30" s="424">
        <v>800</v>
      </c>
      <c r="AO30" s="423">
        <v>77641</v>
      </c>
      <c r="AP30" s="424">
        <v>842</v>
      </c>
      <c r="AQ30" s="423">
        <v>81542</v>
      </c>
      <c r="AR30" s="424">
        <v>872</v>
      </c>
      <c r="AS30" s="423">
        <v>84217</v>
      </c>
      <c r="AT30" s="425">
        <v>904</v>
      </c>
      <c r="AU30" s="423">
        <v>89057</v>
      </c>
      <c r="AV30" s="425">
        <v>941</v>
      </c>
      <c r="AW30" s="426">
        <v>92517</v>
      </c>
      <c r="AX30" s="427">
        <v>966</v>
      </c>
      <c r="AY30" s="423">
        <v>96432</v>
      </c>
      <c r="AZ30" s="424">
        <v>995</v>
      </c>
      <c r="BA30" s="423">
        <v>99793</v>
      </c>
      <c r="BB30" s="425">
        <v>1022</v>
      </c>
      <c r="BC30" s="423">
        <v>103093</v>
      </c>
      <c r="BD30" s="425">
        <v>1050</v>
      </c>
      <c r="BE30" s="426">
        <v>106434</v>
      </c>
      <c r="BF30" s="427">
        <v>1081</v>
      </c>
      <c r="BG30" s="423">
        <v>109670</v>
      </c>
      <c r="BH30" s="424">
        <v>1110</v>
      </c>
      <c r="BI30" s="423">
        <v>112954</v>
      </c>
      <c r="BJ30" s="425">
        <v>1163</v>
      </c>
      <c r="BK30" s="423">
        <v>116171</v>
      </c>
      <c r="BL30" s="425">
        <v>1184</v>
      </c>
      <c r="BM30" s="426">
        <v>120387</v>
      </c>
      <c r="BN30" s="427">
        <v>1224</v>
      </c>
      <c r="BO30" s="423">
        <v>123718</v>
      </c>
      <c r="BP30" s="424">
        <v>1266</v>
      </c>
      <c r="BQ30" s="423">
        <v>126940</v>
      </c>
      <c r="BR30" s="425">
        <v>1306</v>
      </c>
      <c r="BS30" s="423">
        <v>130192</v>
      </c>
      <c r="BT30" s="428">
        <v>1343</v>
      </c>
      <c r="BU30" s="426">
        <v>133856</v>
      </c>
      <c r="BV30" s="427">
        <v>1387</v>
      </c>
      <c r="BW30" s="423">
        <v>137896</v>
      </c>
      <c r="BX30" s="424">
        <v>1432</v>
      </c>
      <c r="BY30" s="423">
        <v>141415</v>
      </c>
      <c r="BZ30" s="425">
        <v>1471</v>
      </c>
      <c r="CA30" s="423">
        <v>144234</v>
      </c>
      <c r="CB30" s="428">
        <v>1522</v>
      </c>
      <c r="CC30" s="430">
        <v>148064</v>
      </c>
      <c r="CD30" s="428">
        <v>1571</v>
      </c>
      <c r="CE30" s="430">
        <v>151320</v>
      </c>
      <c r="CF30" s="428">
        <v>1621</v>
      </c>
      <c r="CG30" s="430">
        <v>155677</v>
      </c>
      <c r="CH30" s="428">
        <v>1660</v>
      </c>
      <c r="CI30" s="430">
        <v>159391</v>
      </c>
      <c r="CJ30" s="428">
        <v>1709</v>
      </c>
      <c r="CK30" s="430">
        <v>163331</v>
      </c>
      <c r="CL30" s="428">
        <v>1770</v>
      </c>
      <c r="CM30" s="430">
        <v>166911</v>
      </c>
      <c r="CN30" s="428">
        <v>1756</v>
      </c>
      <c r="CO30" s="430">
        <v>170634</v>
      </c>
      <c r="CP30" s="428">
        <v>1814</v>
      </c>
      <c r="CQ30" s="430">
        <v>174460</v>
      </c>
      <c r="CR30" s="428">
        <v>1865</v>
      </c>
      <c r="CS30" s="430">
        <v>178624</v>
      </c>
      <c r="CT30" s="428">
        <v>1904</v>
      </c>
      <c r="CU30" s="430">
        <v>182589</v>
      </c>
      <c r="CV30" s="428">
        <v>1955</v>
      </c>
      <c r="CW30" s="110">
        <v>186489</v>
      </c>
      <c r="CX30" s="449">
        <v>2010</v>
      </c>
      <c r="CY30" s="429"/>
      <c r="CZ30" s="429"/>
    </row>
    <row r="31" spans="1:104" s="441" customFormat="1" x14ac:dyDescent="0.2">
      <c r="A31" s="410">
        <v>28</v>
      </c>
      <c r="B31" s="350" t="s">
        <v>28</v>
      </c>
      <c r="C31" s="431"/>
      <c r="D31" s="424"/>
      <c r="E31" s="431"/>
      <c r="F31" s="424"/>
      <c r="G31" s="423">
        <v>1210</v>
      </c>
      <c r="H31" s="424">
        <v>465</v>
      </c>
      <c r="I31" s="423">
        <v>3157</v>
      </c>
      <c r="J31" s="424">
        <v>771</v>
      </c>
      <c r="K31" s="423">
        <v>4906</v>
      </c>
      <c r="L31" s="424">
        <v>987</v>
      </c>
      <c r="M31" s="423">
        <v>6725</v>
      </c>
      <c r="N31" s="424">
        <v>1187</v>
      </c>
      <c r="O31" s="423">
        <v>10073</v>
      </c>
      <c r="P31" s="424">
        <v>1618</v>
      </c>
      <c r="Q31" s="423">
        <v>10911</v>
      </c>
      <c r="R31" s="424">
        <v>1721</v>
      </c>
      <c r="S31" s="423">
        <v>11829</v>
      </c>
      <c r="T31" s="424">
        <v>1839</v>
      </c>
      <c r="U31" s="423">
        <v>12782</v>
      </c>
      <c r="V31" s="424">
        <v>1972</v>
      </c>
      <c r="W31" s="423">
        <v>13774</v>
      </c>
      <c r="X31" s="424">
        <v>2096</v>
      </c>
      <c r="Y31" s="423">
        <v>14336</v>
      </c>
      <c r="Z31" s="424">
        <v>2236</v>
      </c>
      <c r="AA31" s="423">
        <v>15180</v>
      </c>
      <c r="AB31" s="424">
        <v>2343</v>
      </c>
      <c r="AC31" s="423">
        <v>16028</v>
      </c>
      <c r="AD31" s="424">
        <v>2468</v>
      </c>
      <c r="AE31" s="423">
        <v>16957</v>
      </c>
      <c r="AF31" s="424">
        <v>2616</v>
      </c>
      <c r="AG31" s="423">
        <v>17788</v>
      </c>
      <c r="AH31" s="424">
        <v>2746</v>
      </c>
      <c r="AI31" s="423">
        <v>18863</v>
      </c>
      <c r="AJ31" s="424">
        <v>2924</v>
      </c>
      <c r="AK31" s="423">
        <v>19869</v>
      </c>
      <c r="AL31" s="424">
        <v>3074</v>
      </c>
      <c r="AM31" s="423">
        <v>20824</v>
      </c>
      <c r="AN31" s="424">
        <v>3198</v>
      </c>
      <c r="AO31" s="423">
        <v>21821</v>
      </c>
      <c r="AP31" s="424">
        <v>3321</v>
      </c>
      <c r="AQ31" s="423">
        <v>22816</v>
      </c>
      <c r="AR31" s="424">
        <v>3430</v>
      </c>
      <c r="AS31" s="423">
        <v>23521</v>
      </c>
      <c r="AT31" s="425">
        <v>3508</v>
      </c>
      <c r="AU31" s="423">
        <v>24752</v>
      </c>
      <c r="AV31" s="425">
        <v>3624</v>
      </c>
      <c r="AW31" s="426">
        <v>25796</v>
      </c>
      <c r="AX31" s="427">
        <v>3726</v>
      </c>
      <c r="AY31" s="423">
        <v>26855</v>
      </c>
      <c r="AZ31" s="424">
        <v>3838</v>
      </c>
      <c r="BA31" s="423">
        <v>27897</v>
      </c>
      <c r="BB31" s="425">
        <v>3967</v>
      </c>
      <c r="BC31" s="423">
        <v>28869</v>
      </c>
      <c r="BD31" s="425">
        <v>4085</v>
      </c>
      <c r="BE31" s="426">
        <v>29751</v>
      </c>
      <c r="BF31" s="427">
        <v>4178</v>
      </c>
      <c r="BG31" s="423">
        <v>30765</v>
      </c>
      <c r="BH31" s="424">
        <v>4297</v>
      </c>
      <c r="BI31" s="423">
        <v>31696</v>
      </c>
      <c r="BJ31" s="425">
        <v>4513</v>
      </c>
      <c r="BK31" s="423">
        <v>32605</v>
      </c>
      <c r="BL31" s="425">
        <v>4609</v>
      </c>
      <c r="BM31" s="426">
        <v>33598</v>
      </c>
      <c r="BN31" s="427">
        <v>4730</v>
      </c>
      <c r="BO31" s="423">
        <v>34571</v>
      </c>
      <c r="BP31" s="424">
        <v>4875</v>
      </c>
      <c r="BQ31" s="423">
        <v>35588</v>
      </c>
      <c r="BR31" s="425">
        <v>5035</v>
      </c>
      <c r="BS31" s="423">
        <v>36623</v>
      </c>
      <c r="BT31" s="428">
        <v>5180</v>
      </c>
      <c r="BU31" s="426">
        <v>37669</v>
      </c>
      <c r="BV31" s="427">
        <v>5309</v>
      </c>
      <c r="BW31" s="423">
        <v>38725</v>
      </c>
      <c r="BX31" s="424">
        <v>5444</v>
      </c>
      <c r="BY31" s="423">
        <v>39732</v>
      </c>
      <c r="BZ31" s="425">
        <v>5597</v>
      </c>
      <c r="CA31" s="423">
        <v>40581</v>
      </c>
      <c r="CB31" s="428">
        <v>5743</v>
      </c>
      <c r="CC31" s="430">
        <v>41750</v>
      </c>
      <c r="CD31" s="428">
        <v>5898</v>
      </c>
      <c r="CE31" s="430">
        <v>42722</v>
      </c>
      <c r="CF31" s="428">
        <v>6046</v>
      </c>
      <c r="CG31" s="430">
        <v>43960</v>
      </c>
      <c r="CH31" s="428">
        <v>6239</v>
      </c>
      <c r="CI31" s="430">
        <v>45077</v>
      </c>
      <c r="CJ31" s="428">
        <v>6400</v>
      </c>
      <c r="CK31" s="430">
        <v>46278</v>
      </c>
      <c r="CL31" s="428">
        <v>6565</v>
      </c>
      <c r="CM31" s="430">
        <v>47508</v>
      </c>
      <c r="CN31" s="428">
        <v>6635</v>
      </c>
      <c r="CO31" s="430">
        <v>48750</v>
      </c>
      <c r="CP31" s="428">
        <v>6834</v>
      </c>
      <c r="CQ31" s="430">
        <v>50010</v>
      </c>
      <c r="CR31" s="428">
        <v>7020</v>
      </c>
      <c r="CS31" s="430">
        <v>51280</v>
      </c>
      <c r="CT31" s="428">
        <v>7191</v>
      </c>
      <c r="CU31" s="430">
        <v>52476</v>
      </c>
      <c r="CV31" s="428">
        <v>7384</v>
      </c>
      <c r="CW31" s="110">
        <v>53878</v>
      </c>
      <c r="CX31" s="449">
        <v>7587</v>
      </c>
      <c r="CY31" s="429"/>
      <c r="CZ31" s="429"/>
    </row>
    <row r="32" spans="1:104" s="441" customFormat="1" x14ac:dyDescent="0.2">
      <c r="A32" s="410">
        <v>29</v>
      </c>
      <c r="B32" s="350" t="s">
        <v>29</v>
      </c>
      <c r="C32" s="431"/>
      <c r="D32" s="432"/>
      <c r="E32" s="431"/>
      <c r="F32" s="432"/>
      <c r="G32" s="423">
        <v>73334</v>
      </c>
      <c r="H32" s="424">
        <v>293</v>
      </c>
      <c r="I32" s="423">
        <v>139904</v>
      </c>
      <c r="J32" s="424">
        <v>608</v>
      </c>
      <c r="K32" s="423">
        <v>195640</v>
      </c>
      <c r="L32" s="424">
        <v>962</v>
      </c>
      <c r="M32" s="423">
        <v>250579</v>
      </c>
      <c r="N32" s="424">
        <v>1376</v>
      </c>
      <c r="O32" s="423">
        <v>311480</v>
      </c>
      <c r="P32" s="424">
        <v>1900</v>
      </c>
      <c r="Q32" s="423">
        <v>339512</v>
      </c>
      <c r="R32" s="424">
        <v>2115</v>
      </c>
      <c r="S32" s="423">
        <v>370023</v>
      </c>
      <c r="T32" s="424">
        <v>2372</v>
      </c>
      <c r="U32" s="423">
        <v>398929</v>
      </c>
      <c r="V32" s="424">
        <v>2600</v>
      </c>
      <c r="W32" s="423">
        <v>437419</v>
      </c>
      <c r="X32" s="424">
        <v>2847</v>
      </c>
      <c r="Y32" s="423">
        <v>456276</v>
      </c>
      <c r="Z32" s="424">
        <v>3169</v>
      </c>
      <c r="AA32" s="423">
        <v>485517</v>
      </c>
      <c r="AB32" s="424">
        <v>3526</v>
      </c>
      <c r="AC32" s="423">
        <v>512482</v>
      </c>
      <c r="AD32" s="424">
        <v>3882</v>
      </c>
      <c r="AE32" s="423">
        <v>543370</v>
      </c>
      <c r="AF32" s="424">
        <v>4260</v>
      </c>
      <c r="AG32" s="423">
        <v>572691</v>
      </c>
      <c r="AH32" s="424">
        <v>4624</v>
      </c>
      <c r="AI32" s="423">
        <v>610268</v>
      </c>
      <c r="AJ32" s="424">
        <v>5086</v>
      </c>
      <c r="AK32" s="423">
        <v>642850</v>
      </c>
      <c r="AL32" s="424">
        <v>5509</v>
      </c>
      <c r="AM32" s="423">
        <v>681172</v>
      </c>
      <c r="AN32" s="424">
        <v>6013</v>
      </c>
      <c r="AO32" s="423">
        <v>718457</v>
      </c>
      <c r="AP32" s="424">
        <v>6447</v>
      </c>
      <c r="AQ32" s="423">
        <v>757124</v>
      </c>
      <c r="AR32" s="424">
        <v>6893</v>
      </c>
      <c r="AS32" s="423">
        <v>782895</v>
      </c>
      <c r="AT32" s="425">
        <v>7270</v>
      </c>
      <c r="AU32" s="423">
        <v>830835</v>
      </c>
      <c r="AV32" s="425">
        <v>7683</v>
      </c>
      <c r="AW32" s="426">
        <v>867746</v>
      </c>
      <c r="AX32" s="427">
        <v>8093</v>
      </c>
      <c r="AY32" s="423">
        <v>906652</v>
      </c>
      <c r="AZ32" s="424">
        <v>8555</v>
      </c>
      <c r="BA32" s="423">
        <v>940922</v>
      </c>
      <c r="BB32" s="425">
        <v>8962</v>
      </c>
      <c r="BC32" s="423">
        <v>977428</v>
      </c>
      <c r="BD32" s="425">
        <v>9500</v>
      </c>
      <c r="BE32" s="426">
        <v>1015580</v>
      </c>
      <c r="BF32" s="427">
        <v>10018</v>
      </c>
      <c r="BG32" s="423">
        <v>1055433</v>
      </c>
      <c r="BH32" s="424">
        <v>10609</v>
      </c>
      <c r="BI32" s="423">
        <v>1093106</v>
      </c>
      <c r="BJ32" s="425">
        <v>11492</v>
      </c>
      <c r="BK32" s="423">
        <v>1134121</v>
      </c>
      <c r="BL32" s="425">
        <v>12163</v>
      </c>
      <c r="BM32" s="426">
        <v>1180011</v>
      </c>
      <c r="BN32" s="427">
        <v>12780</v>
      </c>
      <c r="BO32" s="423">
        <v>1222051</v>
      </c>
      <c r="BP32" s="424">
        <v>13520</v>
      </c>
      <c r="BQ32" s="423">
        <v>1266218</v>
      </c>
      <c r="BR32" s="425">
        <v>14295</v>
      </c>
      <c r="BS32" s="423">
        <v>1312028</v>
      </c>
      <c r="BT32" s="428">
        <v>15159</v>
      </c>
      <c r="BU32" s="426">
        <v>1358713</v>
      </c>
      <c r="BV32" s="427">
        <v>15990</v>
      </c>
      <c r="BW32" s="423">
        <v>1407821</v>
      </c>
      <c r="BX32" s="424">
        <v>17124</v>
      </c>
      <c r="BY32" s="423">
        <v>1455283</v>
      </c>
      <c r="BZ32" s="425">
        <v>18032</v>
      </c>
      <c r="CA32" s="423">
        <v>1496288</v>
      </c>
      <c r="CB32" s="428">
        <v>19000</v>
      </c>
      <c r="CC32" s="430">
        <v>1550848</v>
      </c>
      <c r="CD32" s="428">
        <v>19930</v>
      </c>
      <c r="CE32" s="430">
        <v>1596129</v>
      </c>
      <c r="CF32" s="428">
        <v>21101</v>
      </c>
      <c r="CG32" s="430">
        <v>1650520</v>
      </c>
      <c r="CH32" s="428">
        <v>22152</v>
      </c>
      <c r="CI32" s="430">
        <v>1702799</v>
      </c>
      <c r="CJ32" s="428">
        <v>23371</v>
      </c>
      <c r="CK32" s="430">
        <v>1757126</v>
      </c>
      <c r="CL32" s="428">
        <v>24591</v>
      </c>
      <c r="CM32" s="430">
        <v>1812361</v>
      </c>
      <c r="CN32" s="428">
        <v>25901</v>
      </c>
      <c r="CO32" s="430">
        <v>1864687</v>
      </c>
      <c r="CP32" s="428">
        <v>27244</v>
      </c>
      <c r="CQ32" s="430">
        <v>1922625</v>
      </c>
      <c r="CR32" s="428">
        <v>28622</v>
      </c>
      <c r="CS32" s="430">
        <v>1984555</v>
      </c>
      <c r="CT32" s="428">
        <v>30064</v>
      </c>
      <c r="CU32" s="430">
        <v>2044362</v>
      </c>
      <c r="CV32" s="428">
        <v>31755</v>
      </c>
      <c r="CW32" s="110">
        <v>2102740</v>
      </c>
      <c r="CX32" s="449">
        <v>33428</v>
      </c>
      <c r="CY32" s="429"/>
      <c r="CZ32" s="429"/>
    </row>
    <row r="33" spans="1:104" s="441" customFormat="1" x14ac:dyDescent="0.2">
      <c r="A33" s="410">
        <v>30</v>
      </c>
      <c r="B33" s="350" t="s">
        <v>30</v>
      </c>
      <c r="C33" s="431"/>
      <c r="D33" s="432"/>
      <c r="E33" s="431"/>
      <c r="F33" s="432"/>
      <c r="G33" s="423">
        <v>2651</v>
      </c>
      <c r="H33" s="424">
        <v>258</v>
      </c>
      <c r="I33" s="423">
        <v>6530</v>
      </c>
      <c r="J33" s="424">
        <v>479</v>
      </c>
      <c r="K33" s="423">
        <v>10813</v>
      </c>
      <c r="L33" s="424">
        <v>679</v>
      </c>
      <c r="M33" s="423">
        <v>15669</v>
      </c>
      <c r="N33" s="424">
        <v>925</v>
      </c>
      <c r="O33" s="423">
        <v>25023</v>
      </c>
      <c r="P33" s="424">
        <v>1274</v>
      </c>
      <c r="Q33" s="423">
        <v>27320</v>
      </c>
      <c r="R33" s="424">
        <v>1401</v>
      </c>
      <c r="S33" s="423">
        <v>29583</v>
      </c>
      <c r="T33" s="424">
        <v>1527</v>
      </c>
      <c r="U33" s="423">
        <v>31661</v>
      </c>
      <c r="V33" s="424">
        <v>1643</v>
      </c>
      <c r="W33" s="423">
        <v>34298</v>
      </c>
      <c r="X33" s="424">
        <v>1759</v>
      </c>
      <c r="Y33" s="423">
        <v>35823</v>
      </c>
      <c r="Z33" s="424">
        <v>1904</v>
      </c>
      <c r="AA33" s="423">
        <v>38087</v>
      </c>
      <c r="AB33" s="424">
        <v>2035</v>
      </c>
      <c r="AC33" s="423">
        <v>40031</v>
      </c>
      <c r="AD33" s="424">
        <v>2156</v>
      </c>
      <c r="AE33" s="423">
        <v>41995</v>
      </c>
      <c r="AF33" s="424">
        <v>2301</v>
      </c>
      <c r="AG33" s="423">
        <v>44091</v>
      </c>
      <c r="AH33" s="424">
        <v>2430</v>
      </c>
      <c r="AI33" s="423">
        <v>46879</v>
      </c>
      <c r="AJ33" s="424">
        <v>2562</v>
      </c>
      <c r="AK33" s="423">
        <v>49093</v>
      </c>
      <c r="AL33" s="424">
        <v>2694</v>
      </c>
      <c r="AM33" s="423">
        <v>51455</v>
      </c>
      <c r="AN33" s="424">
        <v>2805</v>
      </c>
      <c r="AO33" s="423">
        <v>54082</v>
      </c>
      <c r="AP33" s="424">
        <v>2946</v>
      </c>
      <c r="AQ33" s="423">
        <v>56700</v>
      </c>
      <c r="AR33" s="424">
        <v>3095</v>
      </c>
      <c r="AS33" s="423">
        <v>58307</v>
      </c>
      <c r="AT33" s="425">
        <v>3201</v>
      </c>
      <c r="AU33" s="423">
        <v>61204</v>
      </c>
      <c r="AV33" s="425">
        <v>3313</v>
      </c>
      <c r="AW33" s="426">
        <v>63589</v>
      </c>
      <c r="AX33" s="427">
        <v>3413</v>
      </c>
      <c r="AY33" s="423">
        <v>66001</v>
      </c>
      <c r="AZ33" s="424">
        <v>3528</v>
      </c>
      <c r="BA33" s="423">
        <v>67982</v>
      </c>
      <c r="BB33" s="425">
        <v>3639</v>
      </c>
      <c r="BC33" s="423">
        <v>69965</v>
      </c>
      <c r="BD33" s="425">
        <v>3770</v>
      </c>
      <c r="BE33" s="426">
        <v>72172</v>
      </c>
      <c r="BF33" s="427">
        <v>3867</v>
      </c>
      <c r="BG33" s="423">
        <v>74382</v>
      </c>
      <c r="BH33" s="424">
        <v>3971</v>
      </c>
      <c r="BI33" s="423">
        <v>76388</v>
      </c>
      <c r="BJ33" s="425">
        <v>4183</v>
      </c>
      <c r="BK33" s="423">
        <v>78446</v>
      </c>
      <c r="BL33" s="425">
        <v>4293</v>
      </c>
      <c r="BM33" s="426">
        <v>80785</v>
      </c>
      <c r="BN33" s="427">
        <v>4401</v>
      </c>
      <c r="BO33" s="423">
        <v>82896</v>
      </c>
      <c r="BP33" s="424">
        <v>4543</v>
      </c>
      <c r="BQ33" s="423">
        <v>85071</v>
      </c>
      <c r="BR33" s="425">
        <v>4670</v>
      </c>
      <c r="BS33" s="423">
        <v>87242</v>
      </c>
      <c r="BT33" s="428">
        <v>4807</v>
      </c>
      <c r="BU33" s="426">
        <v>89496</v>
      </c>
      <c r="BV33" s="427">
        <v>4956</v>
      </c>
      <c r="BW33" s="423">
        <v>91798</v>
      </c>
      <c r="BX33" s="424">
        <v>5106</v>
      </c>
      <c r="BY33" s="423">
        <v>93953</v>
      </c>
      <c r="BZ33" s="425">
        <v>5239</v>
      </c>
      <c r="CA33" s="423">
        <v>95665</v>
      </c>
      <c r="CB33" s="428">
        <v>5389</v>
      </c>
      <c r="CC33" s="430">
        <v>97948</v>
      </c>
      <c r="CD33" s="428">
        <v>5532</v>
      </c>
      <c r="CE33" s="430">
        <v>99994</v>
      </c>
      <c r="CF33" s="428">
        <v>5667</v>
      </c>
      <c r="CG33" s="430">
        <v>102360</v>
      </c>
      <c r="CH33" s="428">
        <v>5833</v>
      </c>
      <c r="CI33" s="430">
        <v>104364</v>
      </c>
      <c r="CJ33" s="428">
        <v>5984</v>
      </c>
      <c r="CK33" s="430">
        <v>106554</v>
      </c>
      <c r="CL33" s="428">
        <v>6163</v>
      </c>
      <c r="CM33" s="430">
        <v>108747</v>
      </c>
      <c r="CN33" s="428">
        <v>6288</v>
      </c>
      <c r="CO33" s="430">
        <v>110814</v>
      </c>
      <c r="CP33" s="428">
        <v>6444</v>
      </c>
      <c r="CQ33" s="430">
        <v>113027</v>
      </c>
      <c r="CR33" s="428">
        <v>6592</v>
      </c>
      <c r="CS33" s="430">
        <v>115325</v>
      </c>
      <c r="CT33" s="428">
        <v>6766</v>
      </c>
      <c r="CU33" s="430">
        <v>117521</v>
      </c>
      <c r="CV33" s="428">
        <v>6925</v>
      </c>
      <c r="CW33" s="110">
        <v>119692</v>
      </c>
      <c r="CX33" s="449">
        <v>7065</v>
      </c>
      <c r="CY33" s="429"/>
      <c r="CZ33" s="429"/>
    </row>
    <row r="34" spans="1:104" s="441" customFormat="1" x14ac:dyDescent="0.2">
      <c r="A34" s="410">
        <v>31</v>
      </c>
      <c r="B34" s="350" t="s">
        <v>31</v>
      </c>
      <c r="C34" s="431"/>
      <c r="D34" s="432"/>
      <c r="E34" s="431"/>
      <c r="F34" s="432"/>
      <c r="G34" s="423">
        <v>4964</v>
      </c>
      <c r="H34" s="424">
        <v>376</v>
      </c>
      <c r="I34" s="423">
        <v>11236</v>
      </c>
      <c r="J34" s="424">
        <v>630</v>
      </c>
      <c r="K34" s="423">
        <v>18987</v>
      </c>
      <c r="L34" s="424">
        <v>867</v>
      </c>
      <c r="M34" s="423">
        <v>28887</v>
      </c>
      <c r="N34" s="424">
        <v>1176</v>
      </c>
      <c r="O34" s="423">
        <v>49555</v>
      </c>
      <c r="P34" s="424">
        <v>1495</v>
      </c>
      <c r="Q34" s="423">
        <v>58853</v>
      </c>
      <c r="R34" s="424">
        <v>1624</v>
      </c>
      <c r="S34" s="423">
        <v>63934</v>
      </c>
      <c r="T34" s="424">
        <v>1755</v>
      </c>
      <c r="U34" s="423">
        <v>69321</v>
      </c>
      <c r="V34" s="424">
        <v>1881</v>
      </c>
      <c r="W34" s="423">
        <v>76385</v>
      </c>
      <c r="X34" s="424">
        <v>1993</v>
      </c>
      <c r="Y34" s="423">
        <v>81107</v>
      </c>
      <c r="Z34" s="424">
        <v>2109</v>
      </c>
      <c r="AA34" s="423">
        <v>86822</v>
      </c>
      <c r="AB34" s="424">
        <v>2233</v>
      </c>
      <c r="AC34" s="423">
        <v>94494</v>
      </c>
      <c r="AD34" s="424">
        <v>2338</v>
      </c>
      <c r="AE34" s="423">
        <v>101490</v>
      </c>
      <c r="AF34" s="424">
        <v>2446</v>
      </c>
      <c r="AG34" s="423">
        <v>104268</v>
      </c>
      <c r="AH34" s="424">
        <v>2554</v>
      </c>
      <c r="AI34" s="423">
        <v>111240</v>
      </c>
      <c r="AJ34" s="424">
        <v>2694</v>
      </c>
      <c r="AK34" s="423">
        <v>119040</v>
      </c>
      <c r="AL34" s="424">
        <v>2820</v>
      </c>
      <c r="AM34" s="423">
        <v>125946</v>
      </c>
      <c r="AN34" s="424">
        <v>2947</v>
      </c>
      <c r="AO34" s="423">
        <v>133321</v>
      </c>
      <c r="AP34" s="424">
        <v>3084</v>
      </c>
      <c r="AQ34" s="423">
        <v>143445</v>
      </c>
      <c r="AR34" s="424">
        <v>3196</v>
      </c>
      <c r="AS34" s="423">
        <v>150661</v>
      </c>
      <c r="AT34" s="425">
        <v>3300</v>
      </c>
      <c r="AU34" s="423">
        <v>164875</v>
      </c>
      <c r="AV34" s="425">
        <v>3417</v>
      </c>
      <c r="AW34" s="426">
        <v>171953</v>
      </c>
      <c r="AX34" s="427">
        <v>3540</v>
      </c>
      <c r="AY34" s="423">
        <v>179553</v>
      </c>
      <c r="AZ34" s="424">
        <v>3698</v>
      </c>
      <c r="BA34" s="423">
        <v>187582</v>
      </c>
      <c r="BB34" s="425">
        <v>3828</v>
      </c>
      <c r="BC34" s="423">
        <v>196713</v>
      </c>
      <c r="BD34" s="425">
        <v>3974</v>
      </c>
      <c r="BE34" s="426">
        <v>204977</v>
      </c>
      <c r="BF34" s="427">
        <v>4112</v>
      </c>
      <c r="BG34" s="423">
        <v>214530</v>
      </c>
      <c r="BH34" s="424">
        <v>4230</v>
      </c>
      <c r="BI34" s="423">
        <v>222743</v>
      </c>
      <c r="BJ34" s="425">
        <v>4446</v>
      </c>
      <c r="BK34" s="423">
        <v>230236</v>
      </c>
      <c r="BL34" s="425">
        <v>4582</v>
      </c>
      <c r="BM34" s="426">
        <v>237986</v>
      </c>
      <c r="BN34" s="427">
        <v>4706</v>
      </c>
      <c r="BO34" s="423">
        <v>245341</v>
      </c>
      <c r="BP34" s="424">
        <v>4861</v>
      </c>
      <c r="BQ34" s="423">
        <v>252900</v>
      </c>
      <c r="BR34" s="425">
        <v>5016</v>
      </c>
      <c r="BS34" s="423">
        <v>260253</v>
      </c>
      <c r="BT34" s="428">
        <v>5164</v>
      </c>
      <c r="BU34" s="426">
        <v>267081</v>
      </c>
      <c r="BV34" s="427">
        <v>5284</v>
      </c>
      <c r="BW34" s="423">
        <v>274073</v>
      </c>
      <c r="BX34" s="424">
        <v>5444</v>
      </c>
      <c r="BY34" s="423">
        <v>280891</v>
      </c>
      <c r="BZ34" s="425">
        <v>5618</v>
      </c>
      <c r="CA34" s="423">
        <v>287812</v>
      </c>
      <c r="CB34" s="428">
        <v>5765</v>
      </c>
      <c r="CC34" s="430">
        <v>294953</v>
      </c>
      <c r="CD34" s="428">
        <v>5909</v>
      </c>
      <c r="CE34" s="430">
        <v>299832</v>
      </c>
      <c r="CF34" s="428">
        <v>6085</v>
      </c>
      <c r="CG34" s="430">
        <v>307245</v>
      </c>
      <c r="CH34" s="428">
        <v>6243</v>
      </c>
      <c r="CI34" s="430">
        <v>313788</v>
      </c>
      <c r="CJ34" s="428">
        <v>6434</v>
      </c>
      <c r="CK34" s="430">
        <v>320143</v>
      </c>
      <c r="CL34" s="428">
        <v>6603</v>
      </c>
      <c r="CM34" s="430">
        <v>326379</v>
      </c>
      <c r="CN34" s="428">
        <v>6668</v>
      </c>
      <c r="CO34" s="430">
        <v>331470</v>
      </c>
      <c r="CP34" s="428">
        <v>6905</v>
      </c>
      <c r="CQ34" s="430">
        <v>337107</v>
      </c>
      <c r="CR34" s="428">
        <v>7082</v>
      </c>
      <c r="CS34" s="430">
        <v>343638</v>
      </c>
      <c r="CT34" s="428">
        <v>7258</v>
      </c>
      <c r="CU34" s="430">
        <v>349487</v>
      </c>
      <c r="CV34" s="428">
        <v>7429</v>
      </c>
      <c r="CW34" s="110">
        <v>355760</v>
      </c>
      <c r="CX34" s="449">
        <v>7573</v>
      </c>
      <c r="CY34" s="429"/>
      <c r="CZ34" s="429"/>
    </row>
    <row r="35" spans="1:104" s="441" customFormat="1" x14ac:dyDescent="0.2">
      <c r="A35" s="410">
        <v>32</v>
      </c>
      <c r="B35" s="350" t="s">
        <v>32</v>
      </c>
      <c r="C35" s="431"/>
      <c r="D35" s="432"/>
      <c r="E35" s="431"/>
      <c r="F35" s="432"/>
      <c r="G35" s="423">
        <v>652</v>
      </c>
      <c r="H35" s="424">
        <v>77</v>
      </c>
      <c r="I35" s="423">
        <v>1443</v>
      </c>
      <c r="J35" s="424">
        <v>145</v>
      </c>
      <c r="K35" s="423">
        <v>2242</v>
      </c>
      <c r="L35" s="424">
        <v>220</v>
      </c>
      <c r="M35" s="423">
        <v>3137</v>
      </c>
      <c r="N35" s="424">
        <v>304</v>
      </c>
      <c r="O35" s="423">
        <v>4758</v>
      </c>
      <c r="P35" s="424">
        <v>441</v>
      </c>
      <c r="Q35" s="423">
        <v>5252</v>
      </c>
      <c r="R35" s="424">
        <v>495</v>
      </c>
      <c r="S35" s="423">
        <v>5744</v>
      </c>
      <c r="T35" s="424">
        <v>529</v>
      </c>
      <c r="U35" s="423">
        <v>6223</v>
      </c>
      <c r="V35" s="424">
        <v>578</v>
      </c>
      <c r="W35" s="423">
        <v>6922</v>
      </c>
      <c r="X35" s="424">
        <v>614</v>
      </c>
      <c r="Y35" s="423">
        <v>7276</v>
      </c>
      <c r="Z35" s="424">
        <v>665</v>
      </c>
      <c r="AA35" s="423">
        <v>7786</v>
      </c>
      <c r="AB35" s="424">
        <v>709</v>
      </c>
      <c r="AC35" s="423">
        <v>8197</v>
      </c>
      <c r="AD35" s="424">
        <v>751</v>
      </c>
      <c r="AE35" s="423">
        <v>8668</v>
      </c>
      <c r="AF35" s="424">
        <v>809</v>
      </c>
      <c r="AG35" s="423">
        <v>9189</v>
      </c>
      <c r="AH35" s="424">
        <v>849</v>
      </c>
      <c r="AI35" s="423">
        <v>9770</v>
      </c>
      <c r="AJ35" s="424">
        <v>903</v>
      </c>
      <c r="AK35" s="423">
        <v>10264</v>
      </c>
      <c r="AL35" s="424">
        <v>932</v>
      </c>
      <c r="AM35" s="423">
        <v>10843</v>
      </c>
      <c r="AN35" s="424">
        <v>984</v>
      </c>
      <c r="AO35" s="423">
        <v>11446</v>
      </c>
      <c r="AP35" s="424">
        <v>1037</v>
      </c>
      <c r="AQ35" s="423">
        <v>12007</v>
      </c>
      <c r="AR35" s="424">
        <v>1070</v>
      </c>
      <c r="AS35" s="423">
        <v>12394</v>
      </c>
      <c r="AT35" s="425">
        <v>1103</v>
      </c>
      <c r="AU35" s="423">
        <v>13127</v>
      </c>
      <c r="AV35" s="425">
        <v>1156</v>
      </c>
      <c r="AW35" s="426">
        <v>13732</v>
      </c>
      <c r="AX35" s="427">
        <v>1200</v>
      </c>
      <c r="AY35" s="423">
        <v>14333</v>
      </c>
      <c r="AZ35" s="424">
        <v>1248</v>
      </c>
      <c r="BA35" s="423">
        <v>14841</v>
      </c>
      <c r="BB35" s="425">
        <v>1295</v>
      </c>
      <c r="BC35" s="423">
        <v>15359</v>
      </c>
      <c r="BD35" s="425">
        <v>1337</v>
      </c>
      <c r="BE35" s="426">
        <v>15984</v>
      </c>
      <c r="BF35" s="427">
        <v>1375</v>
      </c>
      <c r="BG35" s="423">
        <v>16534</v>
      </c>
      <c r="BH35" s="424">
        <v>1401</v>
      </c>
      <c r="BI35" s="423">
        <v>17049</v>
      </c>
      <c r="BJ35" s="425">
        <v>1470</v>
      </c>
      <c r="BK35" s="423">
        <v>17586</v>
      </c>
      <c r="BL35" s="425">
        <v>1528</v>
      </c>
      <c r="BM35" s="426">
        <v>18268</v>
      </c>
      <c r="BN35" s="427">
        <v>1576</v>
      </c>
      <c r="BO35" s="423">
        <v>18889</v>
      </c>
      <c r="BP35" s="424">
        <v>1627</v>
      </c>
      <c r="BQ35" s="423">
        <v>19419</v>
      </c>
      <c r="BR35" s="425">
        <v>1684</v>
      </c>
      <c r="BS35" s="423">
        <v>20045</v>
      </c>
      <c r="BT35" s="428">
        <v>1748</v>
      </c>
      <c r="BU35" s="426">
        <v>20732</v>
      </c>
      <c r="BV35" s="427">
        <v>1811</v>
      </c>
      <c r="BW35" s="423">
        <v>21323</v>
      </c>
      <c r="BX35" s="424">
        <v>1866</v>
      </c>
      <c r="BY35" s="423">
        <v>21856</v>
      </c>
      <c r="BZ35" s="425">
        <v>1922</v>
      </c>
      <c r="CA35" s="423">
        <v>22394</v>
      </c>
      <c r="CB35" s="428">
        <v>1971</v>
      </c>
      <c r="CC35" s="430">
        <v>23121</v>
      </c>
      <c r="CD35" s="428">
        <v>2030</v>
      </c>
      <c r="CE35" s="430">
        <v>23692</v>
      </c>
      <c r="CF35" s="428">
        <v>2083</v>
      </c>
      <c r="CG35" s="430">
        <v>24393</v>
      </c>
      <c r="CH35" s="428">
        <v>2129</v>
      </c>
      <c r="CI35" s="430">
        <v>25104</v>
      </c>
      <c r="CJ35" s="428">
        <v>2183</v>
      </c>
      <c r="CK35" s="430">
        <v>25794</v>
      </c>
      <c r="CL35" s="428">
        <v>2242</v>
      </c>
      <c r="CM35" s="430">
        <v>26421</v>
      </c>
      <c r="CN35" s="428">
        <v>2216</v>
      </c>
      <c r="CO35" s="430">
        <v>26996</v>
      </c>
      <c r="CP35" s="428">
        <v>2273</v>
      </c>
      <c r="CQ35" s="430">
        <v>27670</v>
      </c>
      <c r="CR35" s="428">
        <v>2343</v>
      </c>
      <c r="CS35" s="430">
        <v>28360</v>
      </c>
      <c r="CT35" s="428">
        <v>2394</v>
      </c>
      <c r="CU35" s="430">
        <v>29064</v>
      </c>
      <c r="CV35" s="428">
        <v>2434</v>
      </c>
      <c r="CW35" s="110">
        <v>29711</v>
      </c>
      <c r="CX35" s="449">
        <v>2489</v>
      </c>
      <c r="CY35" s="429"/>
      <c r="CZ35" s="429"/>
    </row>
    <row r="36" spans="1:104" s="441" customFormat="1" x14ac:dyDescent="0.2">
      <c r="A36" s="410">
        <v>33</v>
      </c>
      <c r="B36" s="350" t="s">
        <v>33</v>
      </c>
      <c r="C36" s="431"/>
      <c r="D36" s="432"/>
      <c r="E36" s="431"/>
      <c r="F36" s="432"/>
      <c r="G36" s="423">
        <v>731</v>
      </c>
      <c r="H36" s="424">
        <v>39</v>
      </c>
      <c r="I36" s="423">
        <v>884</v>
      </c>
      <c r="J36" s="424">
        <v>54</v>
      </c>
      <c r="K36" s="423">
        <v>1076</v>
      </c>
      <c r="L36" s="424">
        <v>67</v>
      </c>
      <c r="M36" s="423">
        <v>1325</v>
      </c>
      <c r="N36" s="424">
        <v>75</v>
      </c>
      <c r="O36" s="423">
        <v>1579</v>
      </c>
      <c r="P36" s="424">
        <v>90</v>
      </c>
      <c r="Q36" s="423">
        <v>1667</v>
      </c>
      <c r="R36" s="424">
        <v>96</v>
      </c>
      <c r="S36" s="423">
        <v>1790</v>
      </c>
      <c r="T36" s="424">
        <v>106</v>
      </c>
      <c r="U36" s="423">
        <v>1902</v>
      </c>
      <c r="V36" s="424">
        <v>116</v>
      </c>
      <c r="W36" s="423">
        <v>2030</v>
      </c>
      <c r="X36" s="424">
        <v>119</v>
      </c>
      <c r="Y36" s="423">
        <v>2077</v>
      </c>
      <c r="Z36" s="424">
        <v>131</v>
      </c>
      <c r="AA36" s="423">
        <v>2168</v>
      </c>
      <c r="AB36" s="424">
        <v>141</v>
      </c>
      <c r="AC36" s="423">
        <v>2252</v>
      </c>
      <c r="AD36" s="424">
        <v>147</v>
      </c>
      <c r="AE36" s="423">
        <v>2409</v>
      </c>
      <c r="AF36" s="424">
        <v>150</v>
      </c>
      <c r="AG36" s="423">
        <v>2540</v>
      </c>
      <c r="AH36" s="424">
        <v>161</v>
      </c>
      <c r="AI36" s="423">
        <v>2694</v>
      </c>
      <c r="AJ36" s="424">
        <v>168</v>
      </c>
      <c r="AK36" s="423">
        <v>2813</v>
      </c>
      <c r="AL36" s="424">
        <v>175</v>
      </c>
      <c r="AM36" s="423">
        <v>2924</v>
      </c>
      <c r="AN36" s="424">
        <v>189</v>
      </c>
      <c r="AO36" s="423">
        <v>3042</v>
      </c>
      <c r="AP36" s="424">
        <v>200</v>
      </c>
      <c r="AQ36" s="423">
        <v>3178</v>
      </c>
      <c r="AR36" s="424">
        <v>210</v>
      </c>
      <c r="AS36" s="423">
        <v>3256</v>
      </c>
      <c r="AT36" s="425">
        <v>217</v>
      </c>
      <c r="AU36" s="423">
        <v>3413</v>
      </c>
      <c r="AV36" s="425">
        <v>229</v>
      </c>
      <c r="AW36" s="426">
        <v>3534</v>
      </c>
      <c r="AX36" s="427">
        <v>232</v>
      </c>
      <c r="AY36" s="423">
        <v>3674</v>
      </c>
      <c r="AZ36" s="424">
        <v>237</v>
      </c>
      <c r="BA36" s="423">
        <v>3780</v>
      </c>
      <c r="BB36" s="425">
        <v>247</v>
      </c>
      <c r="BC36" s="423">
        <v>3949</v>
      </c>
      <c r="BD36" s="425">
        <v>257</v>
      </c>
      <c r="BE36" s="426">
        <v>4076</v>
      </c>
      <c r="BF36" s="427">
        <v>263</v>
      </c>
      <c r="BG36" s="423">
        <v>4236</v>
      </c>
      <c r="BH36" s="424">
        <v>278</v>
      </c>
      <c r="BI36" s="423">
        <v>4370</v>
      </c>
      <c r="BJ36" s="425">
        <v>295</v>
      </c>
      <c r="BK36" s="423">
        <v>4507</v>
      </c>
      <c r="BL36" s="425">
        <v>303</v>
      </c>
      <c r="BM36" s="426">
        <v>4664</v>
      </c>
      <c r="BN36" s="427">
        <v>312</v>
      </c>
      <c r="BO36" s="423">
        <v>4803</v>
      </c>
      <c r="BP36" s="424">
        <v>322</v>
      </c>
      <c r="BQ36" s="423">
        <v>4968</v>
      </c>
      <c r="BR36" s="425">
        <v>325</v>
      </c>
      <c r="BS36" s="423">
        <v>5120</v>
      </c>
      <c r="BT36" s="428">
        <v>336</v>
      </c>
      <c r="BU36" s="426">
        <v>5243</v>
      </c>
      <c r="BV36" s="427">
        <v>355</v>
      </c>
      <c r="BW36" s="423">
        <v>5399</v>
      </c>
      <c r="BX36" s="424">
        <v>358</v>
      </c>
      <c r="BY36" s="423">
        <v>5553</v>
      </c>
      <c r="BZ36" s="425">
        <v>370</v>
      </c>
      <c r="CA36" s="423">
        <v>5682</v>
      </c>
      <c r="CB36" s="428">
        <v>378</v>
      </c>
      <c r="CC36" s="430">
        <v>5855</v>
      </c>
      <c r="CD36" s="428">
        <v>388</v>
      </c>
      <c r="CE36" s="430">
        <v>5988</v>
      </c>
      <c r="CF36" s="428">
        <v>403</v>
      </c>
      <c r="CG36" s="430">
        <v>6145</v>
      </c>
      <c r="CH36" s="428">
        <v>413</v>
      </c>
      <c r="CI36" s="430">
        <v>6312</v>
      </c>
      <c r="CJ36" s="428">
        <v>418</v>
      </c>
      <c r="CK36" s="430">
        <v>6506</v>
      </c>
      <c r="CL36" s="428">
        <v>427</v>
      </c>
      <c r="CM36" s="430">
        <v>6703</v>
      </c>
      <c r="CN36" s="428">
        <v>427</v>
      </c>
      <c r="CO36" s="430">
        <v>6868</v>
      </c>
      <c r="CP36" s="428">
        <v>437</v>
      </c>
      <c r="CQ36" s="430">
        <v>7066</v>
      </c>
      <c r="CR36" s="428">
        <v>449</v>
      </c>
      <c r="CS36" s="430">
        <v>7275</v>
      </c>
      <c r="CT36" s="428">
        <v>454</v>
      </c>
      <c r="CU36" s="430">
        <v>7477</v>
      </c>
      <c r="CV36" s="428">
        <v>464</v>
      </c>
      <c r="CW36" s="110">
        <v>7687</v>
      </c>
      <c r="CX36" s="449">
        <v>475</v>
      </c>
      <c r="CY36" s="429"/>
      <c r="CZ36" s="429"/>
    </row>
    <row r="37" spans="1:104" s="441" customFormat="1" x14ac:dyDescent="0.2">
      <c r="A37" s="410">
        <v>34</v>
      </c>
      <c r="B37" s="350" t="s">
        <v>34</v>
      </c>
      <c r="C37" s="431"/>
      <c r="D37" s="432"/>
      <c r="E37" s="431"/>
      <c r="F37" s="432"/>
      <c r="G37" s="423">
        <v>111137</v>
      </c>
      <c r="H37" s="424">
        <v>14294</v>
      </c>
      <c r="I37" s="423">
        <v>200187</v>
      </c>
      <c r="J37" s="424">
        <v>24656</v>
      </c>
      <c r="K37" s="423">
        <v>285346</v>
      </c>
      <c r="L37" s="424">
        <v>35667</v>
      </c>
      <c r="M37" s="423">
        <v>365172</v>
      </c>
      <c r="N37" s="424">
        <v>46581</v>
      </c>
      <c r="O37" s="423">
        <v>433766</v>
      </c>
      <c r="P37" s="424">
        <v>61668</v>
      </c>
      <c r="Q37" s="423">
        <v>465963</v>
      </c>
      <c r="R37" s="424">
        <v>66655</v>
      </c>
      <c r="S37" s="423">
        <v>501015</v>
      </c>
      <c r="T37" s="424">
        <v>72296</v>
      </c>
      <c r="U37" s="423">
        <v>528450</v>
      </c>
      <c r="V37" s="424">
        <v>78682</v>
      </c>
      <c r="W37" s="423">
        <v>563644</v>
      </c>
      <c r="X37" s="424">
        <v>83954</v>
      </c>
      <c r="Y37" s="423">
        <v>581270</v>
      </c>
      <c r="Z37" s="424">
        <v>89599</v>
      </c>
      <c r="AA37" s="423">
        <v>609499</v>
      </c>
      <c r="AB37" s="424">
        <v>95471</v>
      </c>
      <c r="AC37" s="423">
        <v>634527</v>
      </c>
      <c r="AD37" s="424">
        <v>101451</v>
      </c>
      <c r="AE37" s="423">
        <v>656953</v>
      </c>
      <c r="AF37" s="424">
        <v>107301</v>
      </c>
      <c r="AG37" s="423">
        <v>679060</v>
      </c>
      <c r="AH37" s="424">
        <v>111616</v>
      </c>
      <c r="AI37" s="423">
        <v>707442</v>
      </c>
      <c r="AJ37" s="424">
        <v>117482</v>
      </c>
      <c r="AK37" s="423">
        <v>730295</v>
      </c>
      <c r="AL37" s="424">
        <v>122960</v>
      </c>
      <c r="AM37" s="423">
        <v>750149</v>
      </c>
      <c r="AN37" s="424">
        <v>127854</v>
      </c>
      <c r="AO37" s="423">
        <v>772007</v>
      </c>
      <c r="AP37" s="424">
        <v>132673</v>
      </c>
      <c r="AQ37" s="423">
        <v>793742</v>
      </c>
      <c r="AR37" s="424">
        <v>137964</v>
      </c>
      <c r="AS37" s="423">
        <v>808188</v>
      </c>
      <c r="AT37" s="425">
        <v>142438</v>
      </c>
      <c r="AU37" s="423">
        <v>831739</v>
      </c>
      <c r="AV37" s="425">
        <v>146942</v>
      </c>
      <c r="AW37" s="426">
        <v>850056</v>
      </c>
      <c r="AX37" s="427">
        <v>150928</v>
      </c>
      <c r="AY37" s="423">
        <v>869171</v>
      </c>
      <c r="AZ37" s="424">
        <v>155619</v>
      </c>
      <c r="BA37" s="423">
        <v>886856</v>
      </c>
      <c r="BB37" s="425">
        <v>160738</v>
      </c>
      <c r="BC37" s="423">
        <v>902588</v>
      </c>
      <c r="BD37" s="425">
        <v>165696</v>
      </c>
      <c r="BE37" s="426">
        <v>919388</v>
      </c>
      <c r="BF37" s="427">
        <v>169675</v>
      </c>
      <c r="BG37" s="423">
        <v>936747</v>
      </c>
      <c r="BH37" s="424">
        <v>176086</v>
      </c>
      <c r="BI37" s="423">
        <v>952754</v>
      </c>
      <c r="BJ37" s="425">
        <v>184713</v>
      </c>
      <c r="BK37" s="423">
        <v>967068</v>
      </c>
      <c r="BL37" s="425">
        <v>189536</v>
      </c>
      <c r="BM37" s="426">
        <v>983776</v>
      </c>
      <c r="BN37" s="427">
        <v>193617</v>
      </c>
      <c r="BO37" s="423">
        <v>998614</v>
      </c>
      <c r="BP37" s="424">
        <v>199275</v>
      </c>
      <c r="BQ37" s="423">
        <v>1012831</v>
      </c>
      <c r="BR37" s="425">
        <v>205068</v>
      </c>
      <c r="BS37" s="423">
        <v>1026754</v>
      </c>
      <c r="BT37" s="428">
        <v>210516</v>
      </c>
      <c r="BU37" s="426">
        <v>1040229</v>
      </c>
      <c r="BV37" s="427">
        <v>215265</v>
      </c>
      <c r="BW37" s="423">
        <v>1054955</v>
      </c>
      <c r="BX37" s="424">
        <v>221094</v>
      </c>
      <c r="BY37" s="423">
        <v>1067854</v>
      </c>
      <c r="BZ37" s="425">
        <v>226728</v>
      </c>
      <c r="CA37" s="423">
        <v>1077127</v>
      </c>
      <c r="CB37" s="428">
        <v>231673</v>
      </c>
      <c r="CC37" s="430">
        <v>1090943</v>
      </c>
      <c r="CD37" s="428">
        <v>236228</v>
      </c>
      <c r="CE37" s="430">
        <v>1102634</v>
      </c>
      <c r="CF37" s="428">
        <v>241441</v>
      </c>
      <c r="CG37" s="430">
        <v>1117363</v>
      </c>
      <c r="CH37" s="428">
        <v>246489</v>
      </c>
      <c r="CI37" s="430">
        <v>1128455</v>
      </c>
      <c r="CJ37" s="428">
        <v>251044</v>
      </c>
      <c r="CK37" s="430">
        <v>1140213</v>
      </c>
      <c r="CL37" s="428">
        <v>255371</v>
      </c>
      <c r="CM37" s="430">
        <v>1152533</v>
      </c>
      <c r="CN37" s="428">
        <v>258519</v>
      </c>
      <c r="CO37" s="430">
        <v>1164938</v>
      </c>
      <c r="CP37" s="428">
        <v>264167</v>
      </c>
      <c r="CQ37" s="430">
        <v>1177262</v>
      </c>
      <c r="CR37" s="428">
        <v>269555</v>
      </c>
      <c r="CS37" s="430">
        <v>1190324</v>
      </c>
      <c r="CT37" s="428">
        <v>274191</v>
      </c>
      <c r="CU37" s="430">
        <v>1204408</v>
      </c>
      <c r="CV37" s="428">
        <v>280240</v>
      </c>
      <c r="CW37" s="110">
        <v>1217705</v>
      </c>
      <c r="CX37" s="449">
        <v>285672</v>
      </c>
      <c r="CY37" s="429"/>
      <c r="CZ37" s="429"/>
    </row>
    <row r="38" spans="1:104" s="441" customFormat="1" ht="14.25" customHeight="1" x14ac:dyDescent="0.2">
      <c r="A38" s="410">
        <v>35</v>
      </c>
      <c r="B38" s="350" t="s">
        <v>35</v>
      </c>
      <c r="C38" s="431"/>
      <c r="D38" s="432"/>
      <c r="E38" s="431"/>
      <c r="F38" s="432"/>
      <c r="G38" s="423">
        <v>2040</v>
      </c>
      <c r="H38" s="424">
        <v>132</v>
      </c>
      <c r="I38" s="423">
        <v>4157</v>
      </c>
      <c r="J38" s="424">
        <v>239</v>
      </c>
      <c r="K38" s="423">
        <v>6185</v>
      </c>
      <c r="L38" s="424">
        <v>318</v>
      </c>
      <c r="M38" s="423">
        <v>8607</v>
      </c>
      <c r="N38" s="424">
        <v>438</v>
      </c>
      <c r="O38" s="423">
        <v>10859</v>
      </c>
      <c r="P38" s="424">
        <v>665</v>
      </c>
      <c r="Q38" s="423">
        <v>11815</v>
      </c>
      <c r="R38" s="424">
        <v>718</v>
      </c>
      <c r="S38" s="423">
        <v>12941</v>
      </c>
      <c r="T38" s="424">
        <v>787</v>
      </c>
      <c r="U38" s="423">
        <v>14085</v>
      </c>
      <c r="V38" s="424">
        <v>867</v>
      </c>
      <c r="W38" s="423">
        <v>15442</v>
      </c>
      <c r="X38" s="424">
        <v>930</v>
      </c>
      <c r="Y38" s="423">
        <v>16156</v>
      </c>
      <c r="Z38" s="424">
        <v>983</v>
      </c>
      <c r="AA38" s="423">
        <v>17195</v>
      </c>
      <c r="AB38" s="424">
        <v>1049</v>
      </c>
      <c r="AC38" s="423">
        <v>18237</v>
      </c>
      <c r="AD38" s="424">
        <v>1126</v>
      </c>
      <c r="AE38" s="423">
        <v>19335</v>
      </c>
      <c r="AF38" s="424">
        <v>1234</v>
      </c>
      <c r="AG38" s="423">
        <v>20372</v>
      </c>
      <c r="AH38" s="424">
        <v>1305</v>
      </c>
      <c r="AI38" s="423">
        <v>21742</v>
      </c>
      <c r="AJ38" s="424">
        <v>1398</v>
      </c>
      <c r="AK38" s="423">
        <v>22928</v>
      </c>
      <c r="AL38" s="424">
        <v>1509</v>
      </c>
      <c r="AM38" s="423">
        <v>24095</v>
      </c>
      <c r="AN38" s="424">
        <v>1592</v>
      </c>
      <c r="AO38" s="423">
        <v>25318</v>
      </c>
      <c r="AP38" s="424">
        <v>1679</v>
      </c>
      <c r="AQ38" s="423">
        <v>26736</v>
      </c>
      <c r="AR38" s="424">
        <v>1761</v>
      </c>
      <c r="AS38" s="423">
        <v>27606</v>
      </c>
      <c r="AT38" s="425">
        <v>1838</v>
      </c>
      <c r="AU38" s="423">
        <v>29125</v>
      </c>
      <c r="AV38" s="425">
        <v>1918</v>
      </c>
      <c r="AW38" s="426">
        <v>30214</v>
      </c>
      <c r="AX38" s="427">
        <v>1967</v>
      </c>
      <c r="AY38" s="423">
        <v>31482</v>
      </c>
      <c r="AZ38" s="424">
        <v>2050</v>
      </c>
      <c r="BA38" s="423">
        <v>33916</v>
      </c>
      <c r="BB38" s="425">
        <v>2252</v>
      </c>
      <c r="BC38" s="423">
        <v>37050</v>
      </c>
      <c r="BD38" s="425">
        <v>2594</v>
      </c>
      <c r="BE38" s="426">
        <v>39677</v>
      </c>
      <c r="BF38" s="427">
        <v>2912</v>
      </c>
      <c r="BG38" s="423">
        <v>42458</v>
      </c>
      <c r="BH38" s="424">
        <v>3300</v>
      </c>
      <c r="BI38" s="423">
        <v>45221</v>
      </c>
      <c r="BJ38" s="425">
        <v>3896</v>
      </c>
      <c r="BK38" s="423">
        <v>48169</v>
      </c>
      <c r="BL38" s="425">
        <v>4333</v>
      </c>
      <c r="BM38" s="426">
        <v>51397</v>
      </c>
      <c r="BN38" s="427">
        <v>4703</v>
      </c>
      <c r="BO38" s="423">
        <v>54524</v>
      </c>
      <c r="BP38" s="424">
        <v>5179</v>
      </c>
      <c r="BQ38" s="423">
        <v>58133</v>
      </c>
      <c r="BR38" s="425">
        <v>5660</v>
      </c>
      <c r="BS38" s="423">
        <v>61028</v>
      </c>
      <c r="BT38" s="428">
        <v>6119</v>
      </c>
      <c r="BU38" s="426">
        <v>64195</v>
      </c>
      <c r="BV38" s="427">
        <v>6558</v>
      </c>
      <c r="BW38" s="423">
        <v>67688</v>
      </c>
      <c r="BX38" s="424">
        <v>7162</v>
      </c>
      <c r="BY38" s="423">
        <v>70757</v>
      </c>
      <c r="BZ38" s="425">
        <v>7799</v>
      </c>
      <c r="CA38" s="423">
        <v>73180</v>
      </c>
      <c r="CB38" s="428">
        <v>8321</v>
      </c>
      <c r="CC38" s="423">
        <v>76445</v>
      </c>
      <c r="CD38" s="428">
        <v>8795</v>
      </c>
      <c r="CE38" s="423">
        <v>79489</v>
      </c>
      <c r="CF38" s="428">
        <v>9361</v>
      </c>
      <c r="CG38" s="423">
        <v>82988</v>
      </c>
      <c r="CH38" s="428">
        <v>9966</v>
      </c>
      <c r="CI38" s="423">
        <v>86390</v>
      </c>
      <c r="CJ38" s="428">
        <v>10484</v>
      </c>
      <c r="CK38" s="423">
        <v>89830</v>
      </c>
      <c r="CL38" s="428">
        <v>10999</v>
      </c>
      <c r="CM38" s="423">
        <v>93448</v>
      </c>
      <c r="CN38" s="428">
        <v>11429</v>
      </c>
      <c r="CO38" s="423">
        <v>97222</v>
      </c>
      <c r="CP38" s="428">
        <v>12090</v>
      </c>
      <c r="CQ38" s="423">
        <v>101053</v>
      </c>
      <c r="CR38" s="428">
        <v>12771</v>
      </c>
      <c r="CS38" s="423">
        <v>104881</v>
      </c>
      <c r="CT38" s="428">
        <v>13344</v>
      </c>
      <c r="CU38" s="423">
        <v>109366</v>
      </c>
      <c r="CV38" s="428">
        <v>14162</v>
      </c>
      <c r="CW38" s="110">
        <v>113798</v>
      </c>
      <c r="CX38" s="449">
        <v>14949</v>
      </c>
      <c r="CY38" s="429"/>
      <c r="CZ38" s="429"/>
    </row>
    <row r="39" spans="1:104" s="441" customFormat="1" x14ac:dyDescent="0.2">
      <c r="A39" s="410">
        <v>36</v>
      </c>
      <c r="B39" s="350" t="s">
        <v>36</v>
      </c>
      <c r="C39" s="431"/>
      <c r="D39" s="432"/>
      <c r="E39" s="431"/>
      <c r="F39" s="432"/>
      <c r="G39" s="423">
        <v>9753</v>
      </c>
      <c r="H39" s="424">
        <v>34</v>
      </c>
      <c r="I39" s="423">
        <v>25799</v>
      </c>
      <c r="J39" s="424">
        <v>74</v>
      </c>
      <c r="K39" s="423">
        <v>44189</v>
      </c>
      <c r="L39" s="424">
        <v>143</v>
      </c>
      <c r="M39" s="423">
        <v>65629</v>
      </c>
      <c r="N39" s="424">
        <v>197</v>
      </c>
      <c r="O39" s="423">
        <v>98386</v>
      </c>
      <c r="P39" s="424">
        <v>269</v>
      </c>
      <c r="Q39" s="423">
        <v>109014</v>
      </c>
      <c r="R39" s="424">
        <v>300</v>
      </c>
      <c r="S39" s="423">
        <v>120683</v>
      </c>
      <c r="T39" s="424">
        <v>335</v>
      </c>
      <c r="U39" s="423">
        <v>131651</v>
      </c>
      <c r="V39" s="424">
        <v>382</v>
      </c>
      <c r="W39" s="423">
        <v>146825</v>
      </c>
      <c r="X39" s="424">
        <v>427</v>
      </c>
      <c r="Y39" s="423">
        <v>155105</v>
      </c>
      <c r="Z39" s="424">
        <v>490</v>
      </c>
      <c r="AA39" s="423">
        <v>166755</v>
      </c>
      <c r="AB39" s="424">
        <v>534</v>
      </c>
      <c r="AC39" s="423">
        <v>178345</v>
      </c>
      <c r="AD39" s="424">
        <v>580</v>
      </c>
      <c r="AE39" s="423">
        <v>190591</v>
      </c>
      <c r="AF39" s="424">
        <v>618</v>
      </c>
      <c r="AG39" s="423">
        <v>202105</v>
      </c>
      <c r="AH39" s="424">
        <v>669</v>
      </c>
      <c r="AI39" s="423">
        <v>215271</v>
      </c>
      <c r="AJ39" s="424">
        <v>713</v>
      </c>
      <c r="AK39" s="423">
        <v>227328</v>
      </c>
      <c r="AL39" s="424">
        <v>763</v>
      </c>
      <c r="AM39" s="423">
        <v>240010</v>
      </c>
      <c r="AN39" s="424">
        <v>803</v>
      </c>
      <c r="AO39" s="423">
        <v>253331</v>
      </c>
      <c r="AP39" s="424">
        <v>853</v>
      </c>
      <c r="AQ39" s="423">
        <v>266086</v>
      </c>
      <c r="AR39" s="424">
        <v>893</v>
      </c>
      <c r="AS39" s="423">
        <v>274875</v>
      </c>
      <c r="AT39" s="425">
        <v>939</v>
      </c>
      <c r="AU39" s="423">
        <v>291420</v>
      </c>
      <c r="AV39" s="425">
        <v>982</v>
      </c>
      <c r="AW39" s="426">
        <v>303928</v>
      </c>
      <c r="AX39" s="427">
        <v>1024</v>
      </c>
      <c r="AY39" s="423">
        <v>317281</v>
      </c>
      <c r="AZ39" s="424">
        <v>1086</v>
      </c>
      <c r="BA39" s="423">
        <v>329811</v>
      </c>
      <c r="BB39" s="425">
        <v>1134</v>
      </c>
      <c r="BC39" s="423">
        <v>342219</v>
      </c>
      <c r="BD39" s="425">
        <v>1198</v>
      </c>
      <c r="BE39" s="426">
        <v>355321</v>
      </c>
      <c r="BF39" s="427">
        <v>1241</v>
      </c>
      <c r="BG39" s="423">
        <v>368647</v>
      </c>
      <c r="BH39" s="424">
        <v>1279</v>
      </c>
      <c r="BI39" s="423">
        <v>381354</v>
      </c>
      <c r="BJ39" s="425">
        <v>1382</v>
      </c>
      <c r="BK39" s="423">
        <v>394482</v>
      </c>
      <c r="BL39" s="425">
        <v>1444</v>
      </c>
      <c r="BM39" s="426">
        <v>409843</v>
      </c>
      <c r="BN39" s="427">
        <v>1522</v>
      </c>
      <c r="BO39" s="423">
        <v>422835</v>
      </c>
      <c r="BP39" s="424">
        <v>1592</v>
      </c>
      <c r="BQ39" s="423">
        <v>436433</v>
      </c>
      <c r="BR39" s="425">
        <v>1664</v>
      </c>
      <c r="BS39" s="423">
        <v>450628</v>
      </c>
      <c r="BT39" s="428">
        <v>1743</v>
      </c>
      <c r="BU39" s="426">
        <v>465763</v>
      </c>
      <c r="BV39" s="427">
        <v>1824</v>
      </c>
      <c r="BW39" s="423">
        <v>479903</v>
      </c>
      <c r="BX39" s="424">
        <v>1916</v>
      </c>
      <c r="BY39" s="423">
        <v>494494</v>
      </c>
      <c r="BZ39" s="425">
        <v>1999</v>
      </c>
      <c r="CA39" s="423">
        <v>506979</v>
      </c>
      <c r="CB39" s="428">
        <v>2079</v>
      </c>
      <c r="CC39" s="430">
        <v>523430</v>
      </c>
      <c r="CD39" s="428">
        <v>2161</v>
      </c>
      <c r="CE39" s="430">
        <v>536134</v>
      </c>
      <c r="CF39" s="428">
        <v>2257</v>
      </c>
      <c r="CG39" s="430">
        <v>553045</v>
      </c>
      <c r="CH39" s="428">
        <v>2327</v>
      </c>
      <c r="CI39" s="430">
        <v>568546</v>
      </c>
      <c r="CJ39" s="428">
        <v>2419</v>
      </c>
      <c r="CK39" s="430">
        <v>584924</v>
      </c>
      <c r="CL39" s="428">
        <v>2512</v>
      </c>
      <c r="CM39" s="430">
        <v>599838</v>
      </c>
      <c r="CN39" s="428">
        <v>2616</v>
      </c>
      <c r="CO39" s="430">
        <v>615174</v>
      </c>
      <c r="CP39" s="428">
        <v>2721</v>
      </c>
      <c r="CQ39" s="430">
        <v>631352</v>
      </c>
      <c r="CR39" s="428">
        <v>2838</v>
      </c>
      <c r="CS39" s="430">
        <v>648603</v>
      </c>
      <c r="CT39" s="428">
        <v>2933</v>
      </c>
      <c r="CU39" s="430">
        <v>665383</v>
      </c>
      <c r="CV39" s="428">
        <v>3042</v>
      </c>
      <c r="CW39" s="110">
        <v>681647</v>
      </c>
      <c r="CX39" s="449">
        <v>3152</v>
      </c>
      <c r="CY39" s="429"/>
      <c r="CZ39" s="429"/>
    </row>
    <row r="40" spans="1:104" s="441" customFormat="1" x14ac:dyDescent="0.2">
      <c r="A40" s="410">
        <v>37</v>
      </c>
      <c r="B40" s="350" t="s">
        <v>37</v>
      </c>
      <c r="C40" s="431"/>
      <c r="D40" s="432"/>
      <c r="E40" s="431"/>
      <c r="F40" s="432"/>
      <c r="G40" s="423">
        <v>4236</v>
      </c>
      <c r="H40" s="424">
        <v>264</v>
      </c>
      <c r="I40" s="423">
        <v>10033</v>
      </c>
      <c r="J40" s="424">
        <v>500</v>
      </c>
      <c r="K40" s="423">
        <v>16572</v>
      </c>
      <c r="L40" s="424">
        <v>727</v>
      </c>
      <c r="M40" s="423">
        <v>23556</v>
      </c>
      <c r="N40" s="424">
        <v>1012</v>
      </c>
      <c r="O40" s="423">
        <v>31627</v>
      </c>
      <c r="P40" s="424">
        <v>1554</v>
      </c>
      <c r="Q40" s="423">
        <v>35219</v>
      </c>
      <c r="R40" s="424">
        <v>1730</v>
      </c>
      <c r="S40" s="423">
        <v>39196</v>
      </c>
      <c r="T40" s="424">
        <v>1898</v>
      </c>
      <c r="U40" s="423">
        <v>43305</v>
      </c>
      <c r="V40" s="424">
        <v>2109</v>
      </c>
      <c r="W40" s="423">
        <v>49783</v>
      </c>
      <c r="X40" s="424">
        <v>2280</v>
      </c>
      <c r="Y40" s="423">
        <v>52896</v>
      </c>
      <c r="Z40" s="424">
        <v>2498</v>
      </c>
      <c r="AA40" s="423">
        <v>57546</v>
      </c>
      <c r="AB40" s="424">
        <v>2693</v>
      </c>
      <c r="AC40" s="423">
        <v>62653</v>
      </c>
      <c r="AD40" s="424">
        <v>2930</v>
      </c>
      <c r="AE40" s="423">
        <v>68079</v>
      </c>
      <c r="AF40" s="424">
        <v>3159</v>
      </c>
      <c r="AG40" s="423">
        <v>72709</v>
      </c>
      <c r="AH40" s="424">
        <v>3356</v>
      </c>
      <c r="AI40" s="423">
        <v>79446</v>
      </c>
      <c r="AJ40" s="424">
        <v>3615</v>
      </c>
      <c r="AK40" s="423">
        <v>86593</v>
      </c>
      <c r="AL40" s="424">
        <v>3863</v>
      </c>
      <c r="AM40" s="423">
        <v>93116</v>
      </c>
      <c r="AN40" s="424">
        <v>4137</v>
      </c>
      <c r="AO40" s="423">
        <v>99797</v>
      </c>
      <c r="AP40" s="424">
        <v>4398</v>
      </c>
      <c r="AQ40" s="423">
        <v>106884</v>
      </c>
      <c r="AR40" s="424">
        <v>4622</v>
      </c>
      <c r="AS40" s="423">
        <v>111300</v>
      </c>
      <c r="AT40" s="425">
        <v>4804</v>
      </c>
      <c r="AU40" s="423">
        <v>119186</v>
      </c>
      <c r="AV40" s="425">
        <v>5005</v>
      </c>
      <c r="AW40" s="426">
        <v>125571</v>
      </c>
      <c r="AX40" s="427">
        <v>5258</v>
      </c>
      <c r="AY40" s="423">
        <v>131847</v>
      </c>
      <c r="AZ40" s="424">
        <v>5522</v>
      </c>
      <c r="BA40" s="423">
        <v>138028</v>
      </c>
      <c r="BB40" s="425">
        <v>5756</v>
      </c>
      <c r="BC40" s="423">
        <v>144052</v>
      </c>
      <c r="BD40" s="425">
        <v>6013</v>
      </c>
      <c r="BE40" s="426">
        <v>150112</v>
      </c>
      <c r="BF40" s="427">
        <v>6232</v>
      </c>
      <c r="BG40" s="423">
        <v>156778</v>
      </c>
      <c r="BH40" s="424">
        <v>6346</v>
      </c>
      <c r="BI40" s="423">
        <v>164145</v>
      </c>
      <c r="BJ40" s="425">
        <v>6843</v>
      </c>
      <c r="BK40" s="423">
        <v>170514</v>
      </c>
      <c r="BL40" s="425">
        <v>7082</v>
      </c>
      <c r="BM40" s="426">
        <v>178227</v>
      </c>
      <c r="BN40" s="427">
        <v>7320</v>
      </c>
      <c r="BO40" s="423">
        <v>184959</v>
      </c>
      <c r="BP40" s="424">
        <v>7580</v>
      </c>
      <c r="BQ40" s="423">
        <v>192157</v>
      </c>
      <c r="BR40" s="425">
        <v>7860</v>
      </c>
      <c r="BS40" s="423">
        <v>198626</v>
      </c>
      <c r="BT40" s="428">
        <v>8122</v>
      </c>
      <c r="BU40" s="426">
        <v>205643</v>
      </c>
      <c r="BV40" s="427">
        <v>8397</v>
      </c>
      <c r="BW40" s="423">
        <v>212534</v>
      </c>
      <c r="BX40" s="424">
        <v>8704</v>
      </c>
      <c r="BY40" s="423">
        <v>220023</v>
      </c>
      <c r="BZ40" s="425">
        <v>9057</v>
      </c>
      <c r="CA40" s="423">
        <v>226375</v>
      </c>
      <c r="CB40" s="428">
        <v>9347</v>
      </c>
      <c r="CC40" s="423">
        <v>233750</v>
      </c>
      <c r="CD40" s="428">
        <v>9661</v>
      </c>
      <c r="CE40" s="423">
        <v>239743</v>
      </c>
      <c r="CF40" s="428">
        <v>9965</v>
      </c>
      <c r="CG40" s="423">
        <v>250459</v>
      </c>
      <c r="CH40" s="428">
        <v>10320</v>
      </c>
      <c r="CI40" s="423">
        <v>257437</v>
      </c>
      <c r="CJ40" s="428">
        <v>10624</v>
      </c>
      <c r="CK40" s="423">
        <v>264699</v>
      </c>
      <c r="CL40" s="428">
        <v>10958</v>
      </c>
      <c r="CM40" s="423">
        <v>272362</v>
      </c>
      <c r="CN40" s="428">
        <v>11062</v>
      </c>
      <c r="CO40" s="423">
        <v>279997</v>
      </c>
      <c r="CP40" s="428">
        <v>11440</v>
      </c>
      <c r="CQ40" s="423">
        <v>287669</v>
      </c>
      <c r="CR40" s="428">
        <v>11829</v>
      </c>
      <c r="CS40" s="423">
        <v>295491</v>
      </c>
      <c r="CT40" s="428">
        <v>12188</v>
      </c>
      <c r="CU40" s="423">
        <v>303613</v>
      </c>
      <c r="CV40" s="428">
        <v>12610</v>
      </c>
      <c r="CW40" s="110">
        <v>312289</v>
      </c>
      <c r="CX40" s="449">
        <v>13032</v>
      </c>
      <c r="CY40" s="429"/>
      <c r="CZ40" s="429"/>
    </row>
    <row r="41" spans="1:104" s="441" customFormat="1" x14ac:dyDescent="0.2">
      <c r="A41" s="410">
        <v>38</v>
      </c>
      <c r="B41" s="350" t="s">
        <v>38</v>
      </c>
      <c r="C41" s="431"/>
      <c r="D41" s="432"/>
      <c r="E41" s="431"/>
      <c r="F41" s="432"/>
      <c r="G41" s="423">
        <v>25218</v>
      </c>
      <c r="H41" s="424">
        <v>606</v>
      </c>
      <c r="I41" s="423">
        <v>41674</v>
      </c>
      <c r="J41" s="424">
        <v>1029</v>
      </c>
      <c r="K41" s="423">
        <v>56527</v>
      </c>
      <c r="L41" s="424">
        <v>1374</v>
      </c>
      <c r="M41" s="423">
        <v>69951</v>
      </c>
      <c r="N41" s="424">
        <v>1628</v>
      </c>
      <c r="O41" s="423">
        <v>83201</v>
      </c>
      <c r="P41" s="424">
        <v>2251</v>
      </c>
      <c r="Q41" s="423">
        <v>88329</v>
      </c>
      <c r="R41" s="424">
        <v>2391</v>
      </c>
      <c r="S41" s="423">
        <v>94685</v>
      </c>
      <c r="T41" s="424">
        <v>2592</v>
      </c>
      <c r="U41" s="423">
        <v>100473</v>
      </c>
      <c r="V41" s="424">
        <v>2818</v>
      </c>
      <c r="W41" s="423">
        <v>106449</v>
      </c>
      <c r="X41" s="424">
        <v>2981</v>
      </c>
      <c r="Y41" s="423">
        <v>109343</v>
      </c>
      <c r="Z41" s="424">
        <v>3153</v>
      </c>
      <c r="AA41" s="423">
        <v>114178</v>
      </c>
      <c r="AB41" s="424">
        <v>3315</v>
      </c>
      <c r="AC41" s="423">
        <v>119028</v>
      </c>
      <c r="AD41" s="424">
        <v>3550</v>
      </c>
      <c r="AE41" s="423">
        <v>123149</v>
      </c>
      <c r="AF41" s="424">
        <v>3785</v>
      </c>
      <c r="AG41" s="423">
        <v>126744</v>
      </c>
      <c r="AH41" s="424">
        <v>3958</v>
      </c>
      <c r="AI41" s="423">
        <v>131552</v>
      </c>
      <c r="AJ41" s="424">
        <v>4199</v>
      </c>
      <c r="AK41" s="423">
        <v>136042</v>
      </c>
      <c r="AL41" s="424">
        <v>4422</v>
      </c>
      <c r="AM41" s="423">
        <v>139798</v>
      </c>
      <c r="AN41" s="424">
        <v>4614</v>
      </c>
      <c r="AO41" s="423">
        <v>143398</v>
      </c>
      <c r="AP41" s="424">
        <v>4792</v>
      </c>
      <c r="AQ41" s="423">
        <v>147539</v>
      </c>
      <c r="AR41" s="424">
        <v>5003</v>
      </c>
      <c r="AS41" s="423">
        <v>150639</v>
      </c>
      <c r="AT41" s="425">
        <v>5164</v>
      </c>
      <c r="AU41" s="423">
        <v>155701</v>
      </c>
      <c r="AV41" s="425">
        <v>5315</v>
      </c>
      <c r="AW41" s="426">
        <v>158960</v>
      </c>
      <c r="AX41" s="427">
        <v>5448</v>
      </c>
      <c r="AY41" s="423">
        <v>162991</v>
      </c>
      <c r="AZ41" s="424">
        <v>5631</v>
      </c>
      <c r="BA41" s="423">
        <v>167210</v>
      </c>
      <c r="BB41" s="425">
        <v>5855</v>
      </c>
      <c r="BC41" s="423">
        <v>170759</v>
      </c>
      <c r="BD41" s="425">
        <v>6025</v>
      </c>
      <c r="BE41" s="426">
        <v>174100</v>
      </c>
      <c r="BF41" s="427">
        <v>6185</v>
      </c>
      <c r="BG41" s="423">
        <v>178102</v>
      </c>
      <c r="BH41" s="424">
        <v>6405</v>
      </c>
      <c r="BI41" s="423">
        <v>182278</v>
      </c>
      <c r="BJ41" s="425">
        <v>6785</v>
      </c>
      <c r="BK41" s="423">
        <v>186049</v>
      </c>
      <c r="BL41" s="425">
        <v>6982</v>
      </c>
      <c r="BM41" s="426">
        <v>190144</v>
      </c>
      <c r="BN41" s="427">
        <v>7155</v>
      </c>
      <c r="BO41" s="423">
        <v>194607</v>
      </c>
      <c r="BP41" s="424">
        <v>7437</v>
      </c>
      <c r="BQ41" s="423">
        <v>199898</v>
      </c>
      <c r="BR41" s="425">
        <v>7738</v>
      </c>
      <c r="BS41" s="423">
        <v>204769</v>
      </c>
      <c r="BT41" s="428">
        <v>8016</v>
      </c>
      <c r="BU41" s="426">
        <v>208781</v>
      </c>
      <c r="BV41" s="427">
        <v>8206</v>
      </c>
      <c r="BW41" s="423">
        <v>213843</v>
      </c>
      <c r="BX41" s="424">
        <v>8519</v>
      </c>
      <c r="BY41" s="423">
        <v>219418</v>
      </c>
      <c r="BZ41" s="425">
        <v>8844</v>
      </c>
      <c r="CA41" s="423">
        <v>223060</v>
      </c>
      <c r="CB41" s="428">
        <v>9105</v>
      </c>
      <c r="CC41" s="423">
        <v>227595</v>
      </c>
      <c r="CD41" s="428">
        <v>9295</v>
      </c>
      <c r="CE41" s="423">
        <v>231964</v>
      </c>
      <c r="CF41" s="428">
        <v>9581</v>
      </c>
      <c r="CG41" s="423">
        <v>238144</v>
      </c>
      <c r="CH41" s="428">
        <v>9898</v>
      </c>
      <c r="CI41" s="423">
        <v>242724</v>
      </c>
      <c r="CJ41" s="428">
        <v>10141</v>
      </c>
      <c r="CK41" s="423">
        <v>247065</v>
      </c>
      <c r="CL41" s="428">
        <v>10379</v>
      </c>
      <c r="CM41" s="423">
        <v>251974</v>
      </c>
      <c r="CN41" s="428">
        <v>10576</v>
      </c>
      <c r="CO41" s="423">
        <v>257493</v>
      </c>
      <c r="CP41" s="428">
        <v>10936</v>
      </c>
      <c r="CQ41" s="423">
        <v>262239</v>
      </c>
      <c r="CR41" s="428">
        <v>11222</v>
      </c>
      <c r="CS41" s="423">
        <v>266893</v>
      </c>
      <c r="CT41" s="428">
        <v>11473</v>
      </c>
      <c r="CU41" s="423">
        <v>271866</v>
      </c>
      <c r="CV41" s="428">
        <v>11794</v>
      </c>
      <c r="CW41" s="110">
        <v>277277</v>
      </c>
      <c r="CX41" s="449">
        <v>12167</v>
      </c>
      <c r="CY41" s="429"/>
      <c r="CZ41" s="429"/>
    </row>
    <row r="42" spans="1:104" s="441" customFormat="1" x14ac:dyDescent="0.2">
      <c r="A42" s="410">
        <v>39</v>
      </c>
      <c r="B42" s="350" t="s">
        <v>39</v>
      </c>
      <c r="C42" s="431"/>
      <c r="D42" s="432"/>
      <c r="E42" s="431"/>
      <c r="F42" s="432"/>
      <c r="G42" s="423">
        <v>20002</v>
      </c>
      <c r="H42" s="424">
        <v>2096</v>
      </c>
      <c r="I42" s="423">
        <v>36514</v>
      </c>
      <c r="J42" s="424">
        <v>4070</v>
      </c>
      <c r="K42" s="423">
        <v>51237</v>
      </c>
      <c r="L42" s="424">
        <v>5407</v>
      </c>
      <c r="M42" s="423">
        <v>64214</v>
      </c>
      <c r="N42" s="424">
        <v>6587</v>
      </c>
      <c r="O42" s="423">
        <v>78066</v>
      </c>
      <c r="P42" s="424">
        <v>9108</v>
      </c>
      <c r="Q42" s="423">
        <v>82325</v>
      </c>
      <c r="R42" s="424">
        <v>9699</v>
      </c>
      <c r="S42" s="423">
        <v>90071</v>
      </c>
      <c r="T42" s="424">
        <v>10767</v>
      </c>
      <c r="U42" s="423">
        <v>96606</v>
      </c>
      <c r="V42" s="424">
        <v>11594</v>
      </c>
      <c r="W42" s="423">
        <v>105568</v>
      </c>
      <c r="X42" s="424">
        <v>12644</v>
      </c>
      <c r="Y42" s="423">
        <v>109173</v>
      </c>
      <c r="Z42" s="424">
        <v>13454</v>
      </c>
      <c r="AA42" s="423">
        <v>117021</v>
      </c>
      <c r="AB42" s="424">
        <v>14699</v>
      </c>
      <c r="AC42" s="423">
        <v>124203</v>
      </c>
      <c r="AD42" s="424">
        <v>15874</v>
      </c>
      <c r="AE42" s="423">
        <v>130439</v>
      </c>
      <c r="AF42" s="424">
        <v>17087</v>
      </c>
      <c r="AG42" s="423">
        <v>135106</v>
      </c>
      <c r="AH42" s="424">
        <v>17788</v>
      </c>
      <c r="AI42" s="423">
        <v>143665</v>
      </c>
      <c r="AJ42" s="424">
        <v>19369</v>
      </c>
      <c r="AK42" s="423">
        <v>150565</v>
      </c>
      <c r="AL42" s="424">
        <v>20528</v>
      </c>
      <c r="AM42" s="423">
        <v>156537</v>
      </c>
      <c r="AN42" s="424">
        <v>21659</v>
      </c>
      <c r="AO42" s="423">
        <v>161401</v>
      </c>
      <c r="AP42" s="424">
        <v>22457</v>
      </c>
      <c r="AQ42" s="423">
        <v>168761</v>
      </c>
      <c r="AR42" s="424">
        <v>23735</v>
      </c>
      <c r="AS42" s="423">
        <v>173725</v>
      </c>
      <c r="AT42" s="425">
        <v>24576</v>
      </c>
      <c r="AU42" s="423">
        <v>181261</v>
      </c>
      <c r="AV42" s="425">
        <v>25425</v>
      </c>
      <c r="AW42" s="426">
        <v>185388</v>
      </c>
      <c r="AX42" s="427">
        <v>26102</v>
      </c>
      <c r="AY42" s="423">
        <v>192091</v>
      </c>
      <c r="AZ42" s="424">
        <v>27389</v>
      </c>
      <c r="BA42" s="423">
        <v>199289</v>
      </c>
      <c r="BB42" s="425">
        <v>28606</v>
      </c>
      <c r="BC42" s="423">
        <v>205376</v>
      </c>
      <c r="BD42" s="425">
        <v>29716</v>
      </c>
      <c r="BE42" s="426">
        <v>209770</v>
      </c>
      <c r="BF42" s="427">
        <v>30496</v>
      </c>
      <c r="BG42" s="423">
        <v>216673</v>
      </c>
      <c r="BH42" s="424">
        <v>32215</v>
      </c>
      <c r="BI42" s="423">
        <v>223979</v>
      </c>
      <c r="BJ42" s="425">
        <v>34481</v>
      </c>
      <c r="BK42" s="423">
        <v>230331</v>
      </c>
      <c r="BL42" s="425">
        <v>36311</v>
      </c>
      <c r="BM42" s="426">
        <v>235642</v>
      </c>
      <c r="BN42" s="427">
        <v>37493</v>
      </c>
      <c r="BO42" s="423">
        <v>243397</v>
      </c>
      <c r="BP42" s="424">
        <v>39957</v>
      </c>
      <c r="BQ42" s="423">
        <v>252706</v>
      </c>
      <c r="BR42" s="425">
        <v>42224</v>
      </c>
      <c r="BS42" s="423">
        <v>260856</v>
      </c>
      <c r="BT42" s="428">
        <v>44336</v>
      </c>
      <c r="BU42" s="426">
        <v>266377</v>
      </c>
      <c r="BV42" s="427">
        <v>45827</v>
      </c>
      <c r="BW42" s="423">
        <v>274511</v>
      </c>
      <c r="BX42" s="424">
        <v>48484</v>
      </c>
      <c r="BY42" s="423">
        <v>284190</v>
      </c>
      <c r="BZ42" s="425">
        <v>51217</v>
      </c>
      <c r="CA42" s="423">
        <v>290185</v>
      </c>
      <c r="CB42" s="428">
        <v>53351</v>
      </c>
      <c r="CC42" s="430">
        <v>295393</v>
      </c>
      <c r="CD42" s="428">
        <v>54762</v>
      </c>
      <c r="CE42" s="430">
        <v>302471</v>
      </c>
      <c r="CF42" s="428">
        <v>57526</v>
      </c>
      <c r="CG42" s="430">
        <v>312245</v>
      </c>
      <c r="CH42" s="428">
        <v>59997</v>
      </c>
      <c r="CI42" s="430">
        <v>319501</v>
      </c>
      <c r="CJ42" s="428">
        <v>61952</v>
      </c>
      <c r="CK42" s="430">
        <v>324642</v>
      </c>
      <c r="CL42" s="428">
        <v>63571</v>
      </c>
      <c r="CM42" s="430">
        <v>332816</v>
      </c>
      <c r="CN42" s="428">
        <v>66722</v>
      </c>
      <c r="CO42" s="430">
        <v>342053</v>
      </c>
      <c r="CP42" s="428">
        <v>69565</v>
      </c>
      <c r="CQ42" s="430">
        <v>350068</v>
      </c>
      <c r="CR42" s="428">
        <v>71950</v>
      </c>
      <c r="CS42" s="430">
        <v>355600</v>
      </c>
      <c r="CT42" s="428">
        <v>73587</v>
      </c>
      <c r="CU42" s="430">
        <v>364333</v>
      </c>
      <c r="CV42" s="428">
        <v>76552</v>
      </c>
      <c r="CW42" s="110">
        <v>374071</v>
      </c>
      <c r="CX42" s="449">
        <v>79513</v>
      </c>
      <c r="CY42" s="429"/>
      <c r="CZ42" s="429"/>
    </row>
    <row r="43" spans="1:104" s="441" customFormat="1" ht="14.25" customHeight="1" x14ac:dyDescent="0.2">
      <c r="A43" s="410">
        <v>40</v>
      </c>
      <c r="B43" s="350" t="s">
        <v>40</v>
      </c>
      <c r="C43" s="431"/>
      <c r="D43" s="432"/>
      <c r="E43" s="431"/>
      <c r="F43" s="432"/>
      <c r="G43" s="423">
        <v>1133</v>
      </c>
      <c r="H43" s="424">
        <v>65</v>
      </c>
      <c r="I43" s="423">
        <v>2478</v>
      </c>
      <c r="J43" s="424">
        <v>168</v>
      </c>
      <c r="K43" s="423">
        <v>3654</v>
      </c>
      <c r="L43" s="424">
        <v>229</v>
      </c>
      <c r="M43" s="423">
        <v>5022</v>
      </c>
      <c r="N43" s="424">
        <v>294</v>
      </c>
      <c r="O43" s="423">
        <v>6436</v>
      </c>
      <c r="P43" s="424">
        <v>481</v>
      </c>
      <c r="Q43" s="423">
        <v>7123</v>
      </c>
      <c r="R43" s="424">
        <v>550</v>
      </c>
      <c r="S43" s="423">
        <v>7841</v>
      </c>
      <c r="T43" s="424">
        <v>604</v>
      </c>
      <c r="U43" s="423">
        <v>8493</v>
      </c>
      <c r="V43" s="424">
        <v>671</v>
      </c>
      <c r="W43" s="423">
        <v>9337</v>
      </c>
      <c r="X43" s="424">
        <v>744</v>
      </c>
      <c r="Y43" s="423">
        <v>9810</v>
      </c>
      <c r="Z43" s="424">
        <v>848</v>
      </c>
      <c r="AA43" s="423">
        <v>10504</v>
      </c>
      <c r="AB43" s="424">
        <v>915</v>
      </c>
      <c r="AC43" s="423">
        <v>11211</v>
      </c>
      <c r="AD43" s="424">
        <v>972</v>
      </c>
      <c r="AE43" s="423">
        <v>11933</v>
      </c>
      <c r="AF43" s="424">
        <v>1048</v>
      </c>
      <c r="AG43" s="423">
        <v>12502</v>
      </c>
      <c r="AH43" s="424">
        <v>1123</v>
      </c>
      <c r="AI43" s="423">
        <v>13268</v>
      </c>
      <c r="AJ43" s="424">
        <v>1236</v>
      </c>
      <c r="AK43" s="423">
        <v>13949</v>
      </c>
      <c r="AL43" s="424">
        <v>1327</v>
      </c>
      <c r="AM43" s="423">
        <v>14602</v>
      </c>
      <c r="AN43" s="424">
        <v>1416</v>
      </c>
      <c r="AO43" s="423">
        <v>15260</v>
      </c>
      <c r="AP43" s="424">
        <v>1518</v>
      </c>
      <c r="AQ43" s="423">
        <v>15960</v>
      </c>
      <c r="AR43" s="424">
        <v>1628</v>
      </c>
      <c r="AS43" s="423">
        <v>16444</v>
      </c>
      <c r="AT43" s="425">
        <v>1694</v>
      </c>
      <c r="AU43" s="423">
        <v>17180</v>
      </c>
      <c r="AV43" s="425">
        <v>1757</v>
      </c>
      <c r="AW43" s="426">
        <v>17867</v>
      </c>
      <c r="AX43" s="427">
        <v>1817</v>
      </c>
      <c r="AY43" s="423">
        <v>18517</v>
      </c>
      <c r="AZ43" s="424">
        <v>1898</v>
      </c>
      <c r="BA43" s="423">
        <v>19147</v>
      </c>
      <c r="BB43" s="425">
        <v>1973</v>
      </c>
      <c r="BC43" s="423">
        <v>19795</v>
      </c>
      <c r="BD43" s="425">
        <v>2055</v>
      </c>
      <c r="BE43" s="426">
        <v>20471</v>
      </c>
      <c r="BF43" s="427">
        <v>2127</v>
      </c>
      <c r="BG43" s="423">
        <v>21109</v>
      </c>
      <c r="BH43" s="424">
        <v>2189</v>
      </c>
      <c r="BI43" s="423">
        <v>21723</v>
      </c>
      <c r="BJ43" s="425">
        <v>2295</v>
      </c>
      <c r="BK43" s="423">
        <v>22299</v>
      </c>
      <c r="BL43" s="425">
        <v>2379</v>
      </c>
      <c r="BM43" s="426">
        <v>22931</v>
      </c>
      <c r="BN43" s="427">
        <v>2473</v>
      </c>
      <c r="BO43" s="423">
        <v>23517</v>
      </c>
      <c r="BP43" s="424">
        <v>2558</v>
      </c>
      <c r="BQ43" s="423">
        <v>24144</v>
      </c>
      <c r="BR43" s="425">
        <v>2638</v>
      </c>
      <c r="BS43" s="423">
        <v>24739</v>
      </c>
      <c r="BT43" s="428">
        <v>2725</v>
      </c>
      <c r="BU43" s="426">
        <v>25373</v>
      </c>
      <c r="BV43" s="427">
        <v>2817</v>
      </c>
      <c r="BW43" s="423">
        <v>25968</v>
      </c>
      <c r="BX43" s="424">
        <v>2927</v>
      </c>
      <c r="BY43" s="423">
        <v>26574</v>
      </c>
      <c r="BZ43" s="425">
        <v>3021</v>
      </c>
      <c r="CA43" s="423">
        <v>27152</v>
      </c>
      <c r="CB43" s="428">
        <v>3094</v>
      </c>
      <c r="CC43" s="430">
        <v>27722</v>
      </c>
      <c r="CD43" s="428">
        <v>3143</v>
      </c>
      <c r="CE43" s="430">
        <v>28232</v>
      </c>
      <c r="CF43" s="428">
        <v>3214</v>
      </c>
      <c r="CG43" s="423" t="str">
        <f>CONCATENATE(TEXT(27137,"#.###"), " (***)")</f>
        <v>27.137 (***)</v>
      </c>
      <c r="CH43" s="428">
        <v>3275</v>
      </c>
      <c r="CI43" s="423" t="str">
        <f>CONCATENATE(TEXT(27695,"#.###"), " (***)")</f>
        <v>27.695 (***)</v>
      </c>
      <c r="CJ43" s="428">
        <v>3363</v>
      </c>
      <c r="CK43" s="423">
        <v>28268</v>
      </c>
      <c r="CL43" s="428">
        <v>3437</v>
      </c>
      <c r="CM43" s="423">
        <v>28782</v>
      </c>
      <c r="CN43" s="428">
        <v>3459</v>
      </c>
      <c r="CO43" s="423">
        <v>29371</v>
      </c>
      <c r="CP43" s="428">
        <v>3534</v>
      </c>
      <c r="CQ43" s="423">
        <v>29934</v>
      </c>
      <c r="CR43" s="428">
        <v>3640</v>
      </c>
      <c r="CS43" s="423">
        <v>30562</v>
      </c>
      <c r="CT43" s="428">
        <v>3708</v>
      </c>
      <c r="CU43" s="423">
        <v>31130</v>
      </c>
      <c r="CV43" s="428">
        <v>3773</v>
      </c>
      <c r="CW43" s="110">
        <v>31711</v>
      </c>
      <c r="CX43" s="449">
        <v>3851</v>
      </c>
      <c r="CY43" s="429"/>
      <c r="CZ43" s="429"/>
    </row>
    <row r="44" spans="1:104" s="441" customFormat="1" ht="14.25" customHeight="1" x14ac:dyDescent="0.2">
      <c r="A44" s="410">
        <v>41</v>
      </c>
      <c r="B44" s="350" t="s">
        <v>41</v>
      </c>
      <c r="C44" s="431"/>
      <c r="D44" s="432"/>
      <c r="E44" s="431"/>
      <c r="F44" s="432"/>
      <c r="G44" s="423"/>
      <c r="H44" s="424"/>
      <c r="I44" s="423"/>
      <c r="J44" s="424"/>
      <c r="K44" s="423">
        <v>14400</v>
      </c>
      <c r="L44" s="424">
        <v>627</v>
      </c>
      <c r="M44" s="423">
        <v>35944</v>
      </c>
      <c r="N44" s="424">
        <v>1234</v>
      </c>
      <c r="O44" s="423">
        <v>58383</v>
      </c>
      <c r="P44" s="424">
        <v>2103</v>
      </c>
      <c r="Q44" s="423">
        <v>70818</v>
      </c>
      <c r="R44" s="424">
        <v>2370</v>
      </c>
      <c r="S44" s="423">
        <v>85097</v>
      </c>
      <c r="T44" s="424">
        <v>2681</v>
      </c>
      <c r="U44" s="423">
        <v>96669</v>
      </c>
      <c r="V44" s="424">
        <v>3001</v>
      </c>
      <c r="W44" s="423">
        <v>113081</v>
      </c>
      <c r="X44" s="424">
        <v>3325</v>
      </c>
      <c r="Y44" s="423">
        <v>122104</v>
      </c>
      <c r="Z44" s="424">
        <v>3668</v>
      </c>
      <c r="AA44" s="423">
        <v>136965</v>
      </c>
      <c r="AB44" s="424">
        <v>4014</v>
      </c>
      <c r="AC44" s="423">
        <v>150446</v>
      </c>
      <c r="AD44" s="424">
        <v>4454</v>
      </c>
      <c r="AE44" s="423">
        <v>164996</v>
      </c>
      <c r="AF44" s="424">
        <v>4934</v>
      </c>
      <c r="AG44" s="423">
        <v>179918</v>
      </c>
      <c r="AH44" s="424">
        <v>5316</v>
      </c>
      <c r="AI44" s="423">
        <v>197698</v>
      </c>
      <c r="AJ44" s="424">
        <v>5880</v>
      </c>
      <c r="AK44" s="423">
        <v>212629</v>
      </c>
      <c r="AL44" s="424">
        <v>6332</v>
      </c>
      <c r="AM44" s="423">
        <v>227141</v>
      </c>
      <c r="AN44" s="424">
        <v>6787</v>
      </c>
      <c r="AO44" s="423">
        <v>244471</v>
      </c>
      <c r="AP44" s="424">
        <v>7258</v>
      </c>
      <c r="AQ44" s="423">
        <v>260837</v>
      </c>
      <c r="AR44" s="424">
        <v>7743</v>
      </c>
      <c r="AS44" s="423">
        <v>270940</v>
      </c>
      <c r="AT44" s="425">
        <v>8196</v>
      </c>
      <c r="AU44" s="423">
        <v>289365</v>
      </c>
      <c r="AV44" s="425">
        <v>8682</v>
      </c>
      <c r="AW44" s="426">
        <v>304710</v>
      </c>
      <c r="AX44" s="427">
        <v>9117</v>
      </c>
      <c r="AY44" s="423">
        <v>320598</v>
      </c>
      <c r="AZ44" s="424">
        <v>9684</v>
      </c>
      <c r="BA44" s="423">
        <v>335209</v>
      </c>
      <c r="BB44" s="425">
        <v>10229</v>
      </c>
      <c r="BC44" s="423">
        <v>350049</v>
      </c>
      <c r="BD44" s="425">
        <v>10862</v>
      </c>
      <c r="BE44" s="426">
        <v>367397</v>
      </c>
      <c r="BF44" s="427">
        <v>11489</v>
      </c>
      <c r="BG44" s="423">
        <v>384476</v>
      </c>
      <c r="BH44" s="424">
        <v>12194</v>
      </c>
      <c r="BI44" s="423">
        <v>399304</v>
      </c>
      <c r="BJ44" s="425">
        <v>13128</v>
      </c>
      <c r="BK44" s="423">
        <v>414011</v>
      </c>
      <c r="BL44" s="425">
        <v>13751</v>
      </c>
      <c r="BM44" s="426">
        <v>432029</v>
      </c>
      <c r="BN44" s="427">
        <v>14420</v>
      </c>
      <c r="BO44" s="423">
        <v>447414</v>
      </c>
      <c r="BP44" s="424">
        <v>15095</v>
      </c>
      <c r="BQ44" s="423">
        <v>462843</v>
      </c>
      <c r="BR44" s="425">
        <v>15815</v>
      </c>
      <c r="BS44" s="423">
        <v>478437</v>
      </c>
      <c r="BT44" s="428">
        <v>16559</v>
      </c>
      <c r="BU44" s="426">
        <v>494691</v>
      </c>
      <c r="BV44" s="427">
        <v>17323</v>
      </c>
      <c r="BW44" s="423">
        <v>511268</v>
      </c>
      <c r="BX44" s="424">
        <v>18135</v>
      </c>
      <c r="BY44" s="423">
        <v>527448</v>
      </c>
      <c r="BZ44" s="425">
        <v>18943</v>
      </c>
      <c r="CA44" s="423">
        <v>540041</v>
      </c>
      <c r="CB44" s="428">
        <v>19674</v>
      </c>
      <c r="CC44" s="423">
        <v>558773</v>
      </c>
      <c r="CD44" s="428">
        <v>20310</v>
      </c>
      <c r="CE44" s="423">
        <v>574230</v>
      </c>
      <c r="CF44" s="428">
        <v>20968</v>
      </c>
      <c r="CG44" s="423">
        <v>591841</v>
      </c>
      <c r="CH44" s="428">
        <v>21685</v>
      </c>
      <c r="CI44" s="423">
        <v>608349</v>
      </c>
      <c r="CJ44" s="428">
        <v>22430</v>
      </c>
      <c r="CK44" s="423">
        <v>626927</v>
      </c>
      <c r="CL44" s="428">
        <v>23178</v>
      </c>
      <c r="CM44" s="423">
        <v>645011</v>
      </c>
      <c r="CN44" s="428">
        <v>23935</v>
      </c>
      <c r="CO44" s="423">
        <v>661452</v>
      </c>
      <c r="CP44" s="428">
        <v>24802</v>
      </c>
      <c r="CQ44" s="423">
        <v>679423</v>
      </c>
      <c r="CR44" s="428">
        <v>25620</v>
      </c>
      <c r="CS44" s="423">
        <v>699489</v>
      </c>
      <c r="CT44" s="428">
        <v>26478</v>
      </c>
      <c r="CU44" s="423">
        <v>718759</v>
      </c>
      <c r="CV44" s="428">
        <v>27373</v>
      </c>
      <c r="CW44" s="110">
        <v>736823</v>
      </c>
      <c r="CX44" s="449">
        <v>28279</v>
      </c>
      <c r="CY44" s="429"/>
      <c r="CZ44" s="429"/>
    </row>
    <row r="45" spans="1:104" s="441" customFormat="1" x14ac:dyDescent="0.2">
      <c r="A45" s="410">
        <v>42</v>
      </c>
      <c r="B45" s="350" t="s">
        <v>42</v>
      </c>
      <c r="C45" s="431"/>
      <c r="D45" s="432"/>
      <c r="E45" s="431"/>
      <c r="F45" s="432"/>
      <c r="G45" s="423"/>
      <c r="H45" s="424"/>
      <c r="I45" s="423"/>
      <c r="J45" s="424"/>
      <c r="K45" s="423">
        <v>267</v>
      </c>
      <c r="L45" s="424">
        <v>24</v>
      </c>
      <c r="M45" s="423">
        <v>649</v>
      </c>
      <c r="N45" s="424">
        <v>74</v>
      </c>
      <c r="O45" s="423">
        <v>1154</v>
      </c>
      <c r="P45" s="424">
        <v>138</v>
      </c>
      <c r="Q45" s="423">
        <v>1341</v>
      </c>
      <c r="R45" s="424">
        <v>156</v>
      </c>
      <c r="S45" s="423">
        <v>1521</v>
      </c>
      <c r="T45" s="424">
        <v>174</v>
      </c>
      <c r="U45" s="423">
        <v>1704</v>
      </c>
      <c r="V45" s="424">
        <v>203</v>
      </c>
      <c r="W45" s="423">
        <v>1934</v>
      </c>
      <c r="X45" s="424">
        <v>225</v>
      </c>
      <c r="Y45" s="423">
        <v>2050</v>
      </c>
      <c r="Z45" s="424">
        <v>247</v>
      </c>
      <c r="AA45" s="423">
        <v>2230</v>
      </c>
      <c r="AB45" s="424">
        <v>261</v>
      </c>
      <c r="AC45" s="423">
        <v>2423</v>
      </c>
      <c r="AD45" s="424">
        <v>286</v>
      </c>
      <c r="AE45" s="423">
        <v>2631</v>
      </c>
      <c r="AF45" s="424">
        <v>311</v>
      </c>
      <c r="AG45" s="423">
        <v>2793</v>
      </c>
      <c r="AH45" s="424">
        <v>329</v>
      </c>
      <c r="AI45" s="423">
        <v>3009</v>
      </c>
      <c r="AJ45" s="424">
        <v>352</v>
      </c>
      <c r="AK45" s="423">
        <v>3220</v>
      </c>
      <c r="AL45" s="424">
        <v>383</v>
      </c>
      <c r="AM45" s="423">
        <v>3408</v>
      </c>
      <c r="AN45" s="424">
        <v>402</v>
      </c>
      <c r="AO45" s="423">
        <v>3598</v>
      </c>
      <c r="AP45" s="424">
        <v>428</v>
      </c>
      <c r="AQ45" s="423">
        <v>3783</v>
      </c>
      <c r="AR45" s="424">
        <v>445</v>
      </c>
      <c r="AS45" s="423">
        <v>3893</v>
      </c>
      <c r="AT45" s="425">
        <v>461</v>
      </c>
      <c r="AU45" s="423">
        <v>4138</v>
      </c>
      <c r="AV45" s="425">
        <v>478</v>
      </c>
      <c r="AW45" s="426">
        <v>4328</v>
      </c>
      <c r="AX45" s="427">
        <v>500</v>
      </c>
      <c r="AY45" s="423">
        <v>4517</v>
      </c>
      <c r="AZ45" s="424">
        <v>516</v>
      </c>
      <c r="BA45" s="423">
        <v>4712</v>
      </c>
      <c r="BB45" s="425">
        <v>536</v>
      </c>
      <c r="BC45" s="423">
        <v>4882</v>
      </c>
      <c r="BD45" s="425">
        <v>558</v>
      </c>
      <c r="BE45" s="426">
        <v>5035</v>
      </c>
      <c r="BF45" s="427">
        <v>569</v>
      </c>
      <c r="BG45" s="423">
        <v>5195</v>
      </c>
      <c r="BH45" s="424">
        <v>577</v>
      </c>
      <c r="BI45" s="423">
        <v>5362</v>
      </c>
      <c r="BJ45" s="425">
        <v>610</v>
      </c>
      <c r="BK45" s="423">
        <v>5529</v>
      </c>
      <c r="BL45" s="425">
        <v>629</v>
      </c>
      <c r="BM45" s="426">
        <v>5689</v>
      </c>
      <c r="BN45" s="427">
        <v>644</v>
      </c>
      <c r="BO45" s="423">
        <v>5872</v>
      </c>
      <c r="BP45" s="424">
        <v>668</v>
      </c>
      <c r="BQ45" s="423">
        <v>6058</v>
      </c>
      <c r="BR45" s="425">
        <v>692</v>
      </c>
      <c r="BS45" s="423">
        <v>6229</v>
      </c>
      <c r="BT45" s="428">
        <v>723</v>
      </c>
      <c r="BU45" s="426">
        <v>6383</v>
      </c>
      <c r="BV45" s="427">
        <v>754</v>
      </c>
      <c r="BW45" s="423">
        <v>6525</v>
      </c>
      <c r="BX45" s="424">
        <v>773</v>
      </c>
      <c r="BY45" s="423">
        <v>6697</v>
      </c>
      <c r="BZ45" s="425">
        <v>791</v>
      </c>
      <c r="CA45" s="423">
        <v>6865</v>
      </c>
      <c r="CB45" s="428">
        <v>813</v>
      </c>
      <c r="CC45" s="423">
        <v>7029</v>
      </c>
      <c r="CD45" s="428">
        <v>836</v>
      </c>
      <c r="CE45" s="423">
        <v>7188</v>
      </c>
      <c r="CF45" s="428">
        <v>853</v>
      </c>
      <c r="CG45" s="423">
        <v>7395</v>
      </c>
      <c r="CH45" s="428">
        <v>881</v>
      </c>
      <c r="CI45" s="423">
        <v>7648</v>
      </c>
      <c r="CJ45" s="428">
        <v>896</v>
      </c>
      <c r="CK45" s="423">
        <v>7933</v>
      </c>
      <c r="CL45" s="428">
        <v>924</v>
      </c>
      <c r="CM45" s="423">
        <v>8231</v>
      </c>
      <c r="CN45" s="428">
        <v>920</v>
      </c>
      <c r="CO45" s="423">
        <v>8543</v>
      </c>
      <c r="CP45" s="428">
        <v>941</v>
      </c>
      <c r="CQ45" s="423">
        <v>8911</v>
      </c>
      <c r="CR45" s="428">
        <v>962</v>
      </c>
      <c r="CS45" s="423">
        <v>9244</v>
      </c>
      <c r="CT45" s="428">
        <v>980</v>
      </c>
      <c r="CU45" s="423">
        <v>9578</v>
      </c>
      <c r="CV45" s="428">
        <v>995</v>
      </c>
      <c r="CW45" s="110">
        <v>9896</v>
      </c>
      <c r="CX45" s="449">
        <v>1015</v>
      </c>
      <c r="CY45" s="429"/>
      <c r="CZ45" s="429"/>
    </row>
    <row r="46" spans="1:104" s="441" customFormat="1" ht="15.75" customHeight="1" x14ac:dyDescent="0.2">
      <c r="A46" s="410">
        <v>43</v>
      </c>
      <c r="B46" s="350" t="s">
        <v>169</v>
      </c>
      <c r="C46" s="431"/>
      <c r="D46" s="432"/>
      <c r="E46" s="431"/>
      <c r="F46" s="432"/>
      <c r="G46" s="423"/>
      <c r="H46" s="424"/>
      <c r="I46" s="423"/>
      <c r="J46" s="424"/>
      <c r="K46" s="423">
        <v>499</v>
      </c>
      <c r="L46" s="424">
        <v>47</v>
      </c>
      <c r="M46" s="423">
        <v>1058</v>
      </c>
      <c r="N46" s="424">
        <v>104</v>
      </c>
      <c r="O46" s="423">
        <v>1593</v>
      </c>
      <c r="P46" s="424">
        <v>230</v>
      </c>
      <c r="Q46" s="423">
        <v>1824</v>
      </c>
      <c r="R46" s="424">
        <v>267</v>
      </c>
      <c r="S46" s="423">
        <v>2095</v>
      </c>
      <c r="T46" s="424">
        <v>310</v>
      </c>
      <c r="U46" s="423">
        <v>2328</v>
      </c>
      <c r="V46" s="424">
        <v>364</v>
      </c>
      <c r="W46" s="423">
        <v>2647</v>
      </c>
      <c r="X46" s="424">
        <v>401</v>
      </c>
      <c r="Y46" s="423">
        <v>2803</v>
      </c>
      <c r="Z46" s="424">
        <v>437</v>
      </c>
      <c r="AA46" s="423">
        <v>3064</v>
      </c>
      <c r="AB46" s="424">
        <v>474</v>
      </c>
      <c r="AC46" s="423">
        <v>3331</v>
      </c>
      <c r="AD46" s="424">
        <v>532</v>
      </c>
      <c r="AE46" s="423">
        <v>3609</v>
      </c>
      <c r="AF46" s="424">
        <v>583</v>
      </c>
      <c r="AG46" s="423">
        <v>3838</v>
      </c>
      <c r="AH46" s="424">
        <v>639</v>
      </c>
      <c r="AI46" s="423">
        <v>4158</v>
      </c>
      <c r="AJ46" s="424">
        <v>686</v>
      </c>
      <c r="AK46" s="423">
        <v>4473</v>
      </c>
      <c r="AL46" s="424">
        <v>738</v>
      </c>
      <c r="AM46" s="423">
        <v>4742</v>
      </c>
      <c r="AN46" s="424">
        <v>780</v>
      </c>
      <c r="AO46" s="423">
        <v>5047</v>
      </c>
      <c r="AP46" s="424">
        <v>829</v>
      </c>
      <c r="AQ46" s="423">
        <v>5342</v>
      </c>
      <c r="AR46" s="424">
        <v>878</v>
      </c>
      <c r="AS46" s="423">
        <v>5563</v>
      </c>
      <c r="AT46" s="425">
        <v>919</v>
      </c>
      <c r="AU46" s="423">
        <v>5966</v>
      </c>
      <c r="AV46" s="425">
        <v>947</v>
      </c>
      <c r="AW46" s="426">
        <v>6272</v>
      </c>
      <c r="AX46" s="427">
        <v>989</v>
      </c>
      <c r="AY46" s="423">
        <v>6590</v>
      </c>
      <c r="AZ46" s="424">
        <v>1050</v>
      </c>
      <c r="BA46" s="423">
        <v>6909</v>
      </c>
      <c r="BB46" s="425">
        <v>1098</v>
      </c>
      <c r="BC46" s="423">
        <v>7319</v>
      </c>
      <c r="BD46" s="425">
        <v>1172</v>
      </c>
      <c r="BE46" s="426">
        <v>7717</v>
      </c>
      <c r="BF46" s="427">
        <v>1230</v>
      </c>
      <c r="BG46" s="423">
        <v>8125</v>
      </c>
      <c r="BH46" s="424">
        <v>1288</v>
      </c>
      <c r="BI46" s="423">
        <v>8483</v>
      </c>
      <c r="BJ46" s="425">
        <v>1395</v>
      </c>
      <c r="BK46" s="423">
        <v>8788</v>
      </c>
      <c r="BL46" s="425">
        <v>1460</v>
      </c>
      <c r="BM46" s="426">
        <v>9178</v>
      </c>
      <c r="BN46" s="427">
        <v>1525</v>
      </c>
      <c r="BO46" s="423">
        <v>9511</v>
      </c>
      <c r="BP46" s="424">
        <v>1608</v>
      </c>
      <c r="BQ46" s="423">
        <v>9870</v>
      </c>
      <c r="BR46" s="425">
        <v>1695</v>
      </c>
      <c r="BS46" s="423">
        <v>10210</v>
      </c>
      <c r="BT46" s="428">
        <v>1765</v>
      </c>
      <c r="BU46" s="426">
        <v>10553</v>
      </c>
      <c r="BV46" s="427">
        <v>1846</v>
      </c>
      <c r="BW46" s="423">
        <v>10944</v>
      </c>
      <c r="BX46" s="424">
        <v>1942</v>
      </c>
      <c r="BY46" s="423">
        <v>11349</v>
      </c>
      <c r="BZ46" s="425">
        <v>2049</v>
      </c>
      <c r="CA46" s="423">
        <v>11715</v>
      </c>
      <c r="CB46" s="428">
        <v>2133</v>
      </c>
      <c r="CC46" s="423">
        <v>12146</v>
      </c>
      <c r="CD46" s="428">
        <v>2230</v>
      </c>
      <c r="CE46" s="423">
        <v>12554</v>
      </c>
      <c r="CF46" s="428">
        <v>2313</v>
      </c>
      <c r="CG46" s="423">
        <v>12986</v>
      </c>
      <c r="CH46" s="428">
        <v>2414</v>
      </c>
      <c r="CI46" s="423">
        <v>13364</v>
      </c>
      <c r="CJ46" s="428">
        <v>2526</v>
      </c>
      <c r="CK46" s="423">
        <v>13778</v>
      </c>
      <c r="CL46" s="428">
        <v>2623</v>
      </c>
      <c r="CM46" s="423">
        <v>14254</v>
      </c>
      <c r="CN46" s="428">
        <v>2672</v>
      </c>
      <c r="CO46" s="423">
        <v>14642</v>
      </c>
      <c r="CP46" s="428">
        <v>2785</v>
      </c>
      <c r="CQ46" s="423">
        <v>15048</v>
      </c>
      <c r="CR46" s="428">
        <v>2900</v>
      </c>
      <c r="CS46" s="423">
        <v>15475</v>
      </c>
      <c r="CT46" s="428">
        <v>3007</v>
      </c>
      <c r="CU46" s="423">
        <v>15966</v>
      </c>
      <c r="CV46" s="428">
        <v>3118</v>
      </c>
      <c r="CW46" s="110">
        <v>16450</v>
      </c>
      <c r="CX46" s="449">
        <v>3234</v>
      </c>
      <c r="CY46" s="429"/>
      <c r="CZ46" s="429"/>
    </row>
    <row r="47" spans="1:104" s="441" customFormat="1" x14ac:dyDescent="0.2">
      <c r="A47" s="410">
        <v>44</v>
      </c>
      <c r="B47" s="350" t="s">
        <v>172</v>
      </c>
      <c r="C47" s="431"/>
      <c r="D47" s="432"/>
      <c r="E47" s="431"/>
      <c r="F47" s="432"/>
      <c r="G47" s="423"/>
      <c r="H47" s="424"/>
      <c r="I47" s="423"/>
      <c r="J47" s="424"/>
      <c r="K47" s="423">
        <v>1695</v>
      </c>
      <c r="L47" s="424">
        <v>348</v>
      </c>
      <c r="M47" s="423">
        <v>3426</v>
      </c>
      <c r="N47" s="424">
        <v>919</v>
      </c>
      <c r="O47" s="423">
        <v>4860</v>
      </c>
      <c r="P47" s="424">
        <v>1795</v>
      </c>
      <c r="Q47" s="423">
        <v>5483</v>
      </c>
      <c r="R47" s="424">
        <v>2094</v>
      </c>
      <c r="S47" s="423">
        <v>6237</v>
      </c>
      <c r="T47" s="424">
        <v>2390</v>
      </c>
      <c r="U47" s="423">
        <v>6845</v>
      </c>
      <c r="V47" s="424">
        <v>2742</v>
      </c>
      <c r="W47" s="423">
        <v>7722</v>
      </c>
      <c r="X47" s="424">
        <v>3041</v>
      </c>
      <c r="Y47" s="423">
        <v>8113</v>
      </c>
      <c r="Z47" s="424">
        <v>3348</v>
      </c>
      <c r="AA47" s="423">
        <v>8778</v>
      </c>
      <c r="AB47" s="424">
        <v>3705</v>
      </c>
      <c r="AC47" s="423">
        <v>9441</v>
      </c>
      <c r="AD47" s="424">
        <v>4084</v>
      </c>
      <c r="AE47" s="423">
        <v>10104</v>
      </c>
      <c r="AF47" s="424">
        <v>4460</v>
      </c>
      <c r="AG47" s="423">
        <v>10703</v>
      </c>
      <c r="AH47" s="424">
        <v>4781</v>
      </c>
      <c r="AI47" s="423">
        <v>11481</v>
      </c>
      <c r="AJ47" s="424">
        <v>5215</v>
      </c>
      <c r="AK47" s="423">
        <v>12154</v>
      </c>
      <c r="AL47" s="424">
        <v>5570</v>
      </c>
      <c r="AM47" s="423">
        <v>12821</v>
      </c>
      <c r="AN47" s="424">
        <v>5929</v>
      </c>
      <c r="AO47" s="423">
        <v>13467</v>
      </c>
      <c r="AP47" s="424">
        <v>6316</v>
      </c>
      <c r="AQ47" s="423">
        <v>14211</v>
      </c>
      <c r="AR47" s="424">
        <v>6699</v>
      </c>
      <c r="AS47" s="423">
        <v>14698</v>
      </c>
      <c r="AT47" s="425">
        <v>6996</v>
      </c>
      <c r="AU47" s="423">
        <v>15639</v>
      </c>
      <c r="AV47" s="425">
        <v>7264</v>
      </c>
      <c r="AW47" s="426">
        <v>16336</v>
      </c>
      <c r="AX47" s="427">
        <v>7565</v>
      </c>
      <c r="AY47" s="423">
        <v>17120</v>
      </c>
      <c r="AZ47" s="424">
        <v>7897</v>
      </c>
      <c r="BA47" s="423">
        <v>17831</v>
      </c>
      <c r="BB47" s="425">
        <v>8252</v>
      </c>
      <c r="BC47" s="423">
        <v>18477</v>
      </c>
      <c r="BD47" s="425">
        <v>8576</v>
      </c>
      <c r="BE47" s="426">
        <v>19118</v>
      </c>
      <c r="BF47" s="427">
        <v>8910</v>
      </c>
      <c r="BG47" s="423">
        <v>19912</v>
      </c>
      <c r="BH47" s="424">
        <v>9229</v>
      </c>
      <c r="BI47" s="423">
        <v>20586</v>
      </c>
      <c r="BJ47" s="425">
        <v>9755</v>
      </c>
      <c r="BK47" s="423">
        <v>21271</v>
      </c>
      <c r="BL47" s="425">
        <v>10105</v>
      </c>
      <c r="BM47" s="426">
        <v>21941</v>
      </c>
      <c r="BN47" s="427">
        <v>10431</v>
      </c>
      <c r="BO47" s="423">
        <v>22584</v>
      </c>
      <c r="BP47" s="424">
        <v>10872</v>
      </c>
      <c r="BQ47" s="423">
        <v>23303</v>
      </c>
      <c r="BR47" s="425">
        <v>11243</v>
      </c>
      <c r="BS47" s="423">
        <v>23965</v>
      </c>
      <c r="BT47" s="428">
        <v>11601</v>
      </c>
      <c r="BU47" s="426">
        <v>24612</v>
      </c>
      <c r="BV47" s="427">
        <v>11934</v>
      </c>
      <c r="BW47" s="423">
        <v>25281</v>
      </c>
      <c r="BX47" s="424">
        <v>12366</v>
      </c>
      <c r="BY47" s="423">
        <v>25991</v>
      </c>
      <c r="BZ47" s="425">
        <v>12745</v>
      </c>
      <c r="CA47" s="423">
        <v>26486</v>
      </c>
      <c r="CB47" s="428">
        <v>13073</v>
      </c>
      <c r="CC47" s="430">
        <v>27150</v>
      </c>
      <c r="CD47" s="428">
        <v>13409</v>
      </c>
      <c r="CE47" s="430">
        <v>27792</v>
      </c>
      <c r="CF47" s="428">
        <v>13811</v>
      </c>
      <c r="CG47" s="430">
        <v>28531</v>
      </c>
      <c r="CH47" s="428">
        <v>14136</v>
      </c>
      <c r="CI47" s="430">
        <v>29166</v>
      </c>
      <c r="CJ47" s="428">
        <v>14452</v>
      </c>
      <c r="CK47" s="430">
        <v>29860</v>
      </c>
      <c r="CL47" s="428">
        <v>14754</v>
      </c>
      <c r="CM47" s="430">
        <v>30618</v>
      </c>
      <c r="CN47" s="428">
        <v>14564</v>
      </c>
      <c r="CO47" s="430">
        <v>31277</v>
      </c>
      <c r="CP47" s="428">
        <v>14928</v>
      </c>
      <c r="CQ47" s="430">
        <v>31921</v>
      </c>
      <c r="CR47" s="428">
        <v>15226</v>
      </c>
      <c r="CS47" s="430">
        <v>32560</v>
      </c>
      <c r="CT47" s="428">
        <v>15515</v>
      </c>
      <c r="CU47" s="430">
        <v>33296</v>
      </c>
      <c r="CV47" s="428">
        <v>15881</v>
      </c>
      <c r="CW47" s="110">
        <v>33989</v>
      </c>
      <c r="CX47" s="449">
        <v>16190</v>
      </c>
      <c r="CY47" s="429"/>
      <c r="CZ47" s="429"/>
    </row>
    <row r="48" spans="1:104" s="441" customFormat="1" x14ac:dyDescent="0.2">
      <c r="A48" s="410">
        <v>45</v>
      </c>
      <c r="B48" s="350" t="s">
        <v>43</v>
      </c>
      <c r="C48" s="431"/>
      <c r="D48" s="432"/>
      <c r="E48" s="431"/>
      <c r="F48" s="432"/>
      <c r="G48" s="423"/>
      <c r="H48" s="424"/>
      <c r="I48" s="423"/>
      <c r="J48" s="424"/>
      <c r="K48" s="423">
        <v>710</v>
      </c>
      <c r="L48" s="424">
        <v>82</v>
      </c>
      <c r="M48" s="423">
        <v>1172</v>
      </c>
      <c r="N48" s="424">
        <v>163</v>
      </c>
      <c r="O48" s="423">
        <v>1593</v>
      </c>
      <c r="P48" s="424">
        <v>234</v>
      </c>
      <c r="Q48" s="423">
        <v>1770</v>
      </c>
      <c r="R48" s="424">
        <v>265</v>
      </c>
      <c r="S48" s="423">
        <v>1945</v>
      </c>
      <c r="T48" s="424">
        <v>279</v>
      </c>
      <c r="U48" s="423">
        <v>2145</v>
      </c>
      <c r="V48" s="424">
        <v>308</v>
      </c>
      <c r="W48" s="423">
        <v>2390</v>
      </c>
      <c r="X48" s="424">
        <v>333</v>
      </c>
      <c r="Y48" s="423">
        <v>2509</v>
      </c>
      <c r="Z48" s="424">
        <v>370</v>
      </c>
      <c r="AA48" s="423">
        <v>2695</v>
      </c>
      <c r="AB48" s="424">
        <v>401</v>
      </c>
      <c r="AC48" s="423">
        <v>2875</v>
      </c>
      <c r="AD48" s="424">
        <v>429</v>
      </c>
      <c r="AE48" s="423">
        <v>3086</v>
      </c>
      <c r="AF48" s="424">
        <v>457</v>
      </c>
      <c r="AG48" s="423">
        <v>3308</v>
      </c>
      <c r="AH48" s="424">
        <v>490</v>
      </c>
      <c r="AI48" s="423">
        <v>3551</v>
      </c>
      <c r="AJ48" s="424">
        <v>537</v>
      </c>
      <c r="AK48" s="423">
        <v>3773</v>
      </c>
      <c r="AL48" s="424">
        <v>562</v>
      </c>
      <c r="AM48" s="423">
        <v>4029</v>
      </c>
      <c r="AN48" s="424">
        <v>592</v>
      </c>
      <c r="AO48" s="423">
        <v>4276</v>
      </c>
      <c r="AP48" s="424">
        <v>627</v>
      </c>
      <c r="AQ48" s="423">
        <v>4500</v>
      </c>
      <c r="AR48" s="424">
        <v>649</v>
      </c>
      <c r="AS48" s="423">
        <v>4667</v>
      </c>
      <c r="AT48" s="425">
        <v>674</v>
      </c>
      <c r="AU48" s="423">
        <v>4961</v>
      </c>
      <c r="AV48" s="425">
        <v>710</v>
      </c>
      <c r="AW48" s="426">
        <v>5180</v>
      </c>
      <c r="AX48" s="427">
        <v>734</v>
      </c>
      <c r="AY48" s="423">
        <v>5417</v>
      </c>
      <c r="AZ48" s="424">
        <v>763</v>
      </c>
      <c r="BA48" s="423">
        <v>5649</v>
      </c>
      <c r="BB48" s="425">
        <v>794</v>
      </c>
      <c r="BC48" s="423">
        <v>5866</v>
      </c>
      <c r="BD48" s="425">
        <v>832</v>
      </c>
      <c r="BE48" s="426">
        <v>6111</v>
      </c>
      <c r="BF48" s="427">
        <v>864</v>
      </c>
      <c r="BG48" s="423">
        <v>6353</v>
      </c>
      <c r="BH48" s="424">
        <v>888</v>
      </c>
      <c r="BI48" s="423">
        <v>6600</v>
      </c>
      <c r="BJ48" s="425">
        <v>942</v>
      </c>
      <c r="BK48" s="423">
        <v>6833</v>
      </c>
      <c r="BL48" s="425">
        <v>987</v>
      </c>
      <c r="BM48" s="426">
        <v>7129</v>
      </c>
      <c r="BN48" s="427">
        <v>1017</v>
      </c>
      <c r="BO48" s="423">
        <v>7340</v>
      </c>
      <c r="BP48" s="424">
        <v>1053</v>
      </c>
      <c r="BQ48" s="423">
        <v>7607</v>
      </c>
      <c r="BR48" s="425">
        <v>1085</v>
      </c>
      <c r="BS48" s="423">
        <v>7862</v>
      </c>
      <c r="BT48" s="428">
        <v>1122</v>
      </c>
      <c r="BU48" s="426">
        <v>8156</v>
      </c>
      <c r="BV48" s="427">
        <v>1166</v>
      </c>
      <c r="BW48" s="423">
        <v>8404</v>
      </c>
      <c r="BX48" s="424">
        <v>1218</v>
      </c>
      <c r="BY48" s="423">
        <v>8695</v>
      </c>
      <c r="BZ48" s="425">
        <v>1261</v>
      </c>
      <c r="CA48" s="423">
        <v>8918</v>
      </c>
      <c r="CB48" s="428">
        <v>1307</v>
      </c>
      <c r="CC48" s="430">
        <v>9225</v>
      </c>
      <c r="CD48" s="428">
        <v>1347</v>
      </c>
      <c r="CE48" s="430">
        <v>9519</v>
      </c>
      <c r="CF48" s="428">
        <v>1385</v>
      </c>
      <c r="CG48" s="430">
        <v>9877</v>
      </c>
      <c r="CH48" s="428">
        <v>1433</v>
      </c>
      <c r="CI48" s="430">
        <v>10160</v>
      </c>
      <c r="CJ48" s="428">
        <v>1485</v>
      </c>
      <c r="CK48" s="430">
        <v>10442</v>
      </c>
      <c r="CL48" s="428">
        <v>1523</v>
      </c>
      <c r="CM48" s="430">
        <v>10723</v>
      </c>
      <c r="CN48" s="428">
        <v>1535</v>
      </c>
      <c r="CO48" s="430">
        <v>10992</v>
      </c>
      <c r="CP48" s="428">
        <v>1589</v>
      </c>
      <c r="CQ48" s="430">
        <v>11292</v>
      </c>
      <c r="CR48" s="428">
        <v>1646</v>
      </c>
      <c r="CS48" s="430">
        <v>11643</v>
      </c>
      <c r="CT48" s="428">
        <v>1699</v>
      </c>
      <c r="CU48" s="430">
        <v>11950</v>
      </c>
      <c r="CV48" s="428">
        <v>1756</v>
      </c>
      <c r="CW48" s="110">
        <v>12261</v>
      </c>
      <c r="CX48" s="449">
        <v>1829</v>
      </c>
      <c r="CY48" s="429"/>
      <c r="CZ48" s="429"/>
    </row>
    <row r="49" spans="1:104" s="441" customFormat="1" x14ac:dyDescent="0.2">
      <c r="A49" s="410">
        <v>46</v>
      </c>
      <c r="B49" s="350" t="s">
        <v>44</v>
      </c>
      <c r="C49" s="431"/>
      <c r="D49" s="432"/>
      <c r="E49" s="431"/>
      <c r="F49" s="432"/>
      <c r="G49" s="423"/>
      <c r="H49" s="424"/>
      <c r="I49" s="423"/>
      <c r="J49" s="424"/>
      <c r="K49" s="423">
        <v>215320</v>
      </c>
      <c r="L49" s="424">
        <v>4652</v>
      </c>
      <c r="M49" s="423">
        <v>533831</v>
      </c>
      <c r="N49" s="424">
        <v>10100</v>
      </c>
      <c r="O49" s="423">
        <v>793780</v>
      </c>
      <c r="P49" s="424">
        <v>16459</v>
      </c>
      <c r="Q49" s="423">
        <v>914395</v>
      </c>
      <c r="R49" s="424">
        <v>19488</v>
      </c>
      <c r="S49" s="423">
        <v>1043912</v>
      </c>
      <c r="T49" s="424">
        <v>22330</v>
      </c>
      <c r="U49" s="423">
        <v>1157577</v>
      </c>
      <c r="V49" s="424">
        <v>25675</v>
      </c>
      <c r="W49" s="423">
        <v>1305639</v>
      </c>
      <c r="X49" s="424">
        <v>28587</v>
      </c>
      <c r="Y49" s="423">
        <v>1380626</v>
      </c>
      <c r="Z49" s="424">
        <v>31650</v>
      </c>
      <c r="AA49" s="423">
        <v>1494734</v>
      </c>
      <c r="AB49" s="424">
        <v>33956</v>
      </c>
      <c r="AC49" s="423">
        <v>1621539</v>
      </c>
      <c r="AD49" s="424">
        <v>36335</v>
      </c>
      <c r="AE49" s="423">
        <v>1724955</v>
      </c>
      <c r="AF49" s="424">
        <v>38962</v>
      </c>
      <c r="AG49" s="423">
        <v>1826835</v>
      </c>
      <c r="AH49" s="424">
        <v>41277</v>
      </c>
      <c r="AI49" s="423">
        <v>1953993</v>
      </c>
      <c r="AJ49" s="424">
        <v>43543</v>
      </c>
      <c r="AK49" s="423">
        <v>2061059</v>
      </c>
      <c r="AL49" s="424">
        <v>45738</v>
      </c>
      <c r="AM49" s="423">
        <v>2161679</v>
      </c>
      <c r="AN49" s="424">
        <v>47846</v>
      </c>
      <c r="AO49" s="423">
        <v>2265577</v>
      </c>
      <c r="AP49" s="424">
        <v>50011</v>
      </c>
      <c r="AQ49" s="423">
        <v>2373032</v>
      </c>
      <c r="AR49" s="424">
        <v>52017</v>
      </c>
      <c r="AS49" s="423">
        <v>2441281</v>
      </c>
      <c r="AT49" s="425">
        <v>53492</v>
      </c>
      <c r="AU49" s="423">
        <v>2567440</v>
      </c>
      <c r="AV49" s="425">
        <v>54855</v>
      </c>
      <c r="AW49" s="426">
        <v>2663443</v>
      </c>
      <c r="AX49" s="427">
        <v>56068</v>
      </c>
      <c r="AY49" s="423">
        <v>2763385</v>
      </c>
      <c r="AZ49" s="424">
        <v>57494</v>
      </c>
      <c r="BA49" s="423">
        <v>2854851</v>
      </c>
      <c r="BB49" s="425">
        <v>58881</v>
      </c>
      <c r="BC49" s="423">
        <v>2938903</v>
      </c>
      <c r="BD49" s="425">
        <v>60216</v>
      </c>
      <c r="BE49" s="426">
        <v>3023487</v>
      </c>
      <c r="BF49" s="427">
        <v>61458</v>
      </c>
      <c r="BG49" s="423">
        <v>3114055</v>
      </c>
      <c r="BH49" s="424">
        <v>62224</v>
      </c>
      <c r="BI49" s="423">
        <v>3195120</v>
      </c>
      <c r="BJ49" s="425">
        <v>63459</v>
      </c>
      <c r="BK49" s="423">
        <v>3272160</v>
      </c>
      <c r="BL49" s="425">
        <v>63954</v>
      </c>
      <c r="BM49" s="426">
        <v>3357000</v>
      </c>
      <c r="BN49" s="427">
        <v>64894</v>
      </c>
      <c r="BO49" s="423">
        <v>3436092</v>
      </c>
      <c r="BP49" s="424">
        <v>65583</v>
      </c>
      <c r="BQ49" s="423">
        <v>3515025</v>
      </c>
      <c r="BR49" s="425">
        <v>66214</v>
      </c>
      <c r="BS49" s="423">
        <v>3591078</v>
      </c>
      <c r="BT49" s="428">
        <v>66685</v>
      </c>
      <c r="BU49" s="426">
        <v>3665461</v>
      </c>
      <c r="BV49" s="427">
        <v>67221</v>
      </c>
      <c r="BW49" s="423">
        <v>3744335</v>
      </c>
      <c r="BX49" s="424">
        <v>67785</v>
      </c>
      <c r="BY49" s="423">
        <v>3819989</v>
      </c>
      <c r="BZ49" s="425">
        <v>68414</v>
      </c>
      <c r="CA49" s="423">
        <v>3884817</v>
      </c>
      <c r="CB49" s="428">
        <v>69021</v>
      </c>
      <c r="CC49" s="430">
        <v>3964271</v>
      </c>
      <c r="CD49" s="428">
        <v>69624</v>
      </c>
      <c r="CE49" s="430">
        <v>4034860</v>
      </c>
      <c r="CF49" s="428">
        <v>70241</v>
      </c>
      <c r="CG49" s="430">
        <v>4114832</v>
      </c>
      <c r="CH49" s="428">
        <v>70828</v>
      </c>
      <c r="CI49" s="430">
        <v>4149640</v>
      </c>
      <c r="CJ49" s="428">
        <v>71395</v>
      </c>
      <c r="CK49" s="430">
        <v>4214996</v>
      </c>
      <c r="CL49" s="428">
        <v>72078</v>
      </c>
      <c r="CM49" s="430">
        <v>4323804</v>
      </c>
      <c r="CN49" s="428">
        <v>72561</v>
      </c>
      <c r="CO49" s="430">
        <v>4389333</v>
      </c>
      <c r="CP49" s="428">
        <v>73111</v>
      </c>
      <c r="CQ49" s="430">
        <v>4459644</v>
      </c>
      <c r="CR49" s="428">
        <v>73641</v>
      </c>
      <c r="CS49" s="430">
        <v>4530203</v>
      </c>
      <c r="CT49" s="428">
        <v>74110</v>
      </c>
      <c r="CU49" s="430">
        <v>4604268</v>
      </c>
      <c r="CV49" s="428">
        <v>74578</v>
      </c>
      <c r="CW49" s="110">
        <v>4672764</v>
      </c>
      <c r="CX49" s="449">
        <v>75028</v>
      </c>
      <c r="CY49" s="429"/>
      <c r="CZ49" s="429"/>
    </row>
    <row r="50" spans="1:104" s="441" customFormat="1" x14ac:dyDescent="0.2">
      <c r="A50" s="410">
        <v>47</v>
      </c>
      <c r="B50" s="350" t="s">
        <v>45</v>
      </c>
      <c r="C50" s="431"/>
      <c r="D50" s="432"/>
      <c r="E50" s="431"/>
      <c r="F50" s="432"/>
      <c r="G50" s="423"/>
      <c r="H50" s="424"/>
      <c r="I50" s="423"/>
      <c r="J50" s="424"/>
      <c r="K50" s="423">
        <v>9213</v>
      </c>
      <c r="L50" s="424">
        <v>382</v>
      </c>
      <c r="M50" s="423">
        <v>19837</v>
      </c>
      <c r="N50" s="424">
        <v>742</v>
      </c>
      <c r="O50" s="423">
        <v>34223</v>
      </c>
      <c r="P50" s="424">
        <v>1138</v>
      </c>
      <c r="Q50" s="423">
        <v>41089</v>
      </c>
      <c r="R50" s="424">
        <v>1327</v>
      </c>
      <c r="S50" s="423">
        <v>47745</v>
      </c>
      <c r="T50" s="424">
        <v>1508</v>
      </c>
      <c r="U50" s="423">
        <v>55616</v>
      </c>
      <c r="V50" s="424">
        <v>1735</v>
      </c>
      <c r="W50" s="423">
        <v>65700</v>
      </c>
      <c r="X50" s="424">
        <v>1917</v>
      </c>
      <c r="Y50" s="423">
        <v>69276</v>
      </c>
      <c r="Z50" s="424">
        <v>2133</v>
      </c>
      <c r="AA50" s="423">
        <v>75766</v>
      </c>
      <c r="AB50" s="424">
        <v>2331</v>
      </c>
      <c r="AC50" s="423">
        <v>84511</v>
      </c>
      <c r="AD50" s="424">
        <v>2597</v>
      </c>
      <c r="AE50" s="423">
        <v>92648</v>
      </c>
      <c r="AF50" s="424">
        <v>2816</v>
      </c>
      <c r="AG50" s="423">
        <v>98588</v>
      </c>
      <c r="AH50" s="424">
        <v>3053</v>
      </c>
      <c r="AI50" s="423">
        <v>107358</v>
      </c>
      <c r="AJ50" s="424">
        <v>3328</v>
      </c>
      <c r="AK50" s="423">
        <v>116717</v>
      </c>
      <c r="AL50" s="424">
        <v>3567</v>
      </c>
      <c r="AM50" s="423">
        <v>125468</v>
      </c>
      <c r="AN50" s="424">
        <v>3821</v>
      </c>
      <c r="AO50" s="423">
        <v>133067</v>
      </c>
      <c r="AP50" s="424">
        <v>4174</v>
      </c>
      <c r="AQ50" s="423">
        <v>141403</v>
      </c>
      <c r="AR50" s="424">
        <v>4453</v>
      </c>
      <c r="AS50" s="423">
        <v>148426</v>
      </c>
      <c r="AT50" s="425">
        <v>4754</v>
      </c>
      <c r="AU50" s="423">
        <v>160464</v>
      </c>
      <c r="AV50" s="425">
        <v>5007</v>
      </c>
      <c r="AW50" s="426">
        <v>167977</v>
      </c>
      <c r="AX50" s="427">
        <v>5322</v>
      </c>
      <c r="AY50" s="423">
        <v>178373</v>
      </c>
      <c r="AZ50" s="424">
        <v>5673</v>
      </c>
      <c r="BA50" s="423">
        <v>187675</v>
      </c>
      <c r="BB50" s="425">
        <v>6052</v>
      </c>
      <c r="BC50" s="423">
        <v>197593</v>
      </c>
      <c r="BD50" s="425">
        <v>6355</v>
      </c>
      <c r="BE50" s="426">
        <v>206347</v>
      </c>
      <c r="BF50" s="427">
        <v>6685</v>
      </c>
      <c r="BG50" s="423">
        <v>216569</v>
      </c>
      <c r="BH50" s="424">
        <v>7031</v>
      </c>
      <c r="BI50" s="423">
        <v>226800</v>
      </c>
      <c r="BJ50" s="425">
        <v>7755</v>
      </c>
      <c r="BK50" s="423">
        <v>236607</v>
      </c>
      <c r="BL50" s="425">
        <v>8229</v>
      </c>
      <c r="BM50" s="426">
        <v>245870</v>
      </c>
      <c r="BN50" s="427">
        <v>8774</v>
      </c>
      <c r="BO50" s="423">
        <v>256229</v>
      </c>
      <c r="BP50" s="424">
        <v>9336</v>
      </c>
      <c r="BQ50" s="423">
        <v>266887</v>
      </c>
      <c r="BR50" s="425">
        <v>9941</v>
      </c>
      <c r="BS50" s="423">
        <v>276845</v>
      </c>
      <c r="BT50" s="428">
        <v>10623</v>
      </c>
      <c r="BU50" s="426">
        <v>285917</v>
      </c>
      <c r="BV50" s="427">
        <v>11344</v>
      </c>
      <c r="BW50" s="423">
        <v>298100</v>
      </c>
      <c r="BX50" s="424">
        <v>12109</v>
      </c>
      <c r="BY50" s="423">
        <v>309276</v>
      </c>
      <c r="BZ50" s="425">
        <v>12858</v>
      </c>
      <c r="CA50" s="423">
        <v>318660</v>
      </c>
      <c r="CB50" s="428">
        <v>13504</v>
      </c>
      <c r="CC50" s="430">
        <v>329007</v>
      </c>
      <c r="CD50" s="428">
        <v>14223</v>
      </c>
      <c r="CE50" s="430">
        <v>339836</v>
      </c>
      <c r="CF50" s="428">
        <v>14949</v>
      </c>
      <c r="CG50" s="430">
        <v>352658</v>
      </c>
      <c r="CH50" s="428">
        <v>15845</v>
      </c>
      <c r="CI50" s="430">
        <v>363896</v>
      </c>
      <c r="CJ50" s="428">
        <v>16662</v>
      </c>
      <c r="CK50" s="430">
        <v>373813</v>
      </c>
      <c r="CL50" s="428">
        <v>17551</v>
      </c>
      <c r="CM50" s="430">
        <v>384940</v>
      </c>
      <c r="CN50" s="428">
        <v>18366</v>
      </c>
      <c r="CO50" s="430">
        <v>396415</v>
      </c>
      <c r="CP50" s="428">
        <v>19249</v>
      </c>
      <c r="CQ50" s="430">
        <v>407929</v>
      </c>
      <c r="CR50" s="428">
        <v>20132</v>
      </c>
      <c r="CS50" s="430">
        <v>418243</v>
      </c>
      <c r="CT50" s="428">
        <v>21002</v>
      </c>
      <c r="CU50" s="430">
        <v>430711</v>
      </c>
      <c r="CV50" s="428">
        <v>21896</v>
      </c>
      <c r="CW50" s="110">
        <v>442800</v>
      </c>
      <c r="CX50" s="449">
        <v>22848</v>
      </c>
      <c r="CY50" s="429"/>
      <c r="CZ50" s="429"/>
    </row>
    <row r="51" spans="1:104" s="441" customFormat="1" x14ac:dyDescent="0.2">
      <c r="A51" s="410">
        <v>48</v>
      </c>
      <c r="B51" s="350" t="s">
        <v>46</v>
      </c>
      <c r="C51" s="431"/>
      <c r="D51" s="432"/>
      <c r="E51" s="431"/>
      <c r="F51" s="432"/>
      <c r="G51" s="423"/>
      <c r="H51" s="424"/>
      <c r="I51" s="423"/>
      <c r="J51" s="424"/>
      <c r="K51" s="423">
        <v>555</v>
      </c>
      <c r="L51" s="424">
        <v>29</v>
      </c>
      <c r="M51" s="423">
        <v>1233</v>
      </c>
      <c r="N51" s="424">
        <v>73</v>
      </c>
      <c r="O51" s="423">
        <v>2070</v>
      </c>
      <c r="P51" s="424">
        <v>144</v>
      </c>
      <c r="Q51" s="423">
        <v>2472</v>
      </c>
      <c r="R51" s="424">
        <v>174</v>
      </c>
      <c r="S51" s="423">
        <v>2824</v>
      </c>
      <c r="T51" s="424">
        <v>188</v>
      </c>
      <c r="U51" s="423">
        <v>3154</v>
      </c>
      <c r="V51" s="424">
        <v>210</v>
      </c>
      <c r="W51" s="423">
        <v>3680</v>
      </c>
      <c r="X51" s="424">
        <v>234</v>
      </c>
      <c r="Y51" s="423">
        <v>3932</v>
      </c>
      <c r="Z51" s="424">
        <v>278</v>
      </c>
      <c r="AA51" s="423">
        <v>4296</v>
      </c>
      <c r="AB51" s="424">
        <v>310</v>
      </c>
      <c r="AC51" s="423">
        <v>4665</v>
      </c>
      <c r="AD51" s="424">
        <v>336</v>
      </c>
      <c r="AE51" s="423">
        <v>5106</v>
      </c>
      <c r="AF51" s="424">
        <v>366</v>
      </c>
      <c r="AG51" s="423">
        <v>5522</v>
      </c>
      <c r="AH51" s="424">
        <v>398</v>
      </c>
      <c r="AI51" s="423">
        <v>5889</v>
      </c>
      <c r="AJ51" s="424">
        <v>441</v>
      </c>
      <c r="AK51" s="423">
        <v>6220</v>
      </c>
      <c r="AL51" s="424">
        <v>457</v>
      </c>
      <c r="AM51" s="423">
        <v>6586</v>
      </c>
      <c r="AN51" s="424">
        <v>486</v>
      </c>
      <c r="AO51" s="423">
        <v>6992</v>
      </c>
      <c r="AP51" s="424">
        <v>521</v>
      </c>
      <c r="AQ51" s="423">
        <v>7364</v>
      </c>
      <c r="AR51" s="424">
        <v>545</v>
      </c>
      <c r="AS51" s="423">
        <v>7609</v>
      </c>
      <c r="AT51" s="425">
        <v>564</v>
      </c>
      <c r="AU51" s="423">
        <v>8056</v>
      </c>
      <c r="AV51" s="425">
        <v>579</v>
      </c>
      <c r="AW51" s="426">
        <v>8481</v>
      </c>
      <c r="AX51" s="427">
        <v>593</v>
      </c>
      <c r="AY51" s="423">
        <v>8897</v>
      </c>
      <c r="AZ51" s="424">
        <v>613</v>
      </c>
      <c r="BA51" s="423">
        <v>9283</v>
      </c>
      <c r="BB51" s="425">
        <v>642</v>
      </c>
      <c r="BC51" s="423">
        <v>9675</v>
      </c>
      <c r="BD51" s="425">
        <v>667</v>
      </c>
      <c r="BE51" s="426">
        <v>10137</v>
      </c>
      <c r="BF51" s="427">
        <v>694</v>
      </c>
      <c r="BG51" s="423">
        <v>10578</v>
      </c>
      <c r="BH51" s="424">
        <v>714</v>
      </c>
      <c r="BI51" s="423">
        <v>10961</v>
      </c>
      <c r="BJ51" s="425">
        <v>757</v>
      </c>
      <c r="BK51" s="423">
        <v>11350</v>
      </c>
      <c r="BL51" s="425">
        <v>779</v>
      </c>
      <c r="BM51" s="426">
        <v>11812</v>
      </c>
      <c r="BN51" s="427">
        <v>808</v>
      </c>
      <c r="BO51" s="423">
        <v>12140</v>
      </c>
      <c r="BP51" s="424">
        <v>832</v>
      </c>
      <c r="BQ51" s="423">
        <v>12480</v>
      </c>
      <c r="BR51" s="425">
        <v>862</v>
      </c>
      <c r="BS51" s="423">
        <v>12824</v>
      </c>
      <c r="BT51" s="428">
        <v>887</v>
      </c>
      <c r="BU51" s="426">
        <v>13260</v>
      </c>
      <c r="BV51" s="427">
        <v>911</v>
      </c>
      <c r="BW51" s="423">
        <v>13608</v>
      </c>
      <c r="BX51" s="424">
        <v>948</v>
      </c>
      <c r="BY51" s="423">
        <v>13986</v>
      </c>
      <c r="BZ51" s="425">
        <v>989</v>
      </c>
      <c r="CA51" s="423">
        <v>14356</v>
      </c>
      <c r="CB51" s="428">
        <v>1016</v>
      </c>
      <c r="CC51" s="430">
        <v>14754</v>
      </c>
      <c r="CD51" s="428">
        <v>1062</v>
      </c>
      <c r="CE51" s="430">
        <v>15105</v>
      </c>
      <c r="CF51" s="428">
        <v>1088</v>
      </c>
      <c r="CG51" s="430">
        <v>15514</v>
      </c>
      <c r="CH51" s="428">
        <v>1128</v>
      </c>
      <c r="CI51" s="430">
        <v>15972</v>
      </c>
      <c r="CJ51" s="428">
        <v>1160</v>
      </c>
      <c r="CK51" s="430">
        <v>16535</v>
      </c>
      <c r="CL51" s="428">
        <v>1204</v>
      </c>
      <c r="CM51" s="430">
        <v>17008</v>
      </c>
      <c r="CN51" s="428">
        <v>1166</v>
      </c>
      <c r="CO51" s="430">
        <v>17390</v>
      </c>
      <c r="CP51" s="428">
        <v>1204</v>
      </c>
      <c r="CQ51" s="430">
        <v>17846</v>
      </c>
      <c r="CR51" s="428">
        <v>1236</v>
      </c>
      <c r="CS51" s="430">
        <v>18349</v>
      </c>
      <c r="CT51" s="428">
        <v>1272</v>
      </c>
      <c r="CU51" s="430">
        <v>18748</v>
      </c>
      <c r="CV51" s="428">
        <v>1300</v>
      </c>
      <c r="CW51" s="110">
        <v>19269</v>
      </c>
      <c r="CX51" s="449">
        <v>1333</v>
      </c>
      <c r="CY51" s="429"/>
      <c r="CZ51" s="429"/>
    </row>
    <row r="52" spans="1:104" s="441" customFormat="1" x14ac:dyDescent="0.2">
      <c r="A52" s="410">
        <v>49</v>
      </c>
      <c r="B52" s="350" t="s">
        <v>47</v>
      </c>
      <c r="C52" s="431"/>
      <c r="D52" s="432"/>
      <c r="E52" s="431"/>
      <c r="F52" s="432"/>
      <c r="G52" s="423"/>
      <c r="H52" s="424"/>
      <c r="I52" s="423"/>
      <c r="J52" s="424"/>
      <c r="K52" s="423">
        <v>2279</v>
      </c>
      <c r="L52" s="424">
        <v>25</v>
      </c>
      <c r="M52" s="423">
        <v>6121</v>
      </c>
      <c r="N52" s="424">
        <v>72</v>
      </c>
      <c r="O52" s="423">
        <v>10883</v>
      </c>
      <c r="P52" s="424">
        <v>162</v>
      </c>
      <c r="Q52" s="423">
        <v>13765</v>
      </c>
      <c r="R52" s="424">
        <v>196</v>
      </c>
      <c r="S52" s="423">
        <v>16369</v>
      </c>
      <c r="T52" s="424">
        <v>223</v>
      </c>
      <c r="U52" s="423">
        <v>18894</v>
      </c>
      <c r="V52" s="424">
        <v>263</v>
      </c>
      <c r="W52" s="423">
        <v>22760</v>
      </c>
      <c r="X52" s="424">
        <v>297</v>
      </c>
      <c r="Y52" s="423">
        <v>24960</v>
      </c>
      <c r="Z52" s="424">
        <v>346</v>
      </c>
      <c r="AA52" s="423">
        <v>27824</v>
      </c>
      <c r="AB52" s="424">
        <v>399</v>
      </c>
      <c r="AC52" s="423">
        <v>30687</v>
      </c>
      <c r="AD52" s="424">
        <v>449</v>
      </c>
      <c r="AE52" s="423">
        <v>33801</v>
      </c>
      <c r="AF52" s="424">
        <v>514</v>
      </c>
      <c r="AG52" s="423">
        <v>36644</v>
      </c>
      <c r="AH52" s="424">
        <v>578</v>
      </c>
      <c r="AI52" s="423">
        <v>40897</v>
      </c>
      <c r="AJ52" s="424">
        <v>642</v>
      </c>
      <c r="AK52" s="423">
        <v>44720</v>
      </c>
      <c r="AL52" s="424">
        <v>720</v>
      </c>
      <c r="AM52" s="423">
        <v>48919</v>
      </c>
      <c r="AN52" s="424">
        <v>792</v>
      </c>
      <c r="AO52" s="423">
        <v>52792</v>
      </c>
      <c r="AP52" s="424">
        <v>878</v>
      </c>
      <c r="AQ52" s="423">
        <v>55653</v>
      </c>
      <c r="AR52" s="424">
        <v>930</v>
      </c>
      <c r="AS52" s="423">
        <v>57839</v>
      </c>
      <c r="AT52" s="425">
        <v>971</v>
      </c>
      <c r="AU52" s="423">
        <v>62083</v>
      </c>
      <c r="AV52" s="425">
        <v>1023</v>
      </c>
      <c r="AW52" s="426">
        <v>65837</v>
      </c>
      <c r="AX52" s="427">
        <v>1072</v>
      </c>
      <c r="AY52" s="423">
        <v>69355</v>
      </c>
      <c r="AZ52" s="424">
        <v>1129</v>
      </c>
      <c r="BA52" s="423">
        <v>72604</v>
      </c>
      <c r="BB52" s="425">
        <v>1169</v>
      </c>
      <c r="BC52" s="423">
        <v>76887</v>
      </c>
      <c r="BD52" s="425">
        <v>1227</v>
      </c>
      <c r="BE52" s="426">
        <v>81201</v>
      </c>
      <c r="BF52" s="427">
        <v>1293</v>
      </c>
      <c r="BG52" s="423">
        <v>85789</v>
      </c>
      <c r="BH52" s="424">
        <v>1320</v>
      </c>
      <c r="BI52" s="423">
        <v>90144</v>
      </c>
      <c r="BJ52" s="425">
        <v>1399</v>
      </c>
      <c r="BK52" s="423">
        <v>94564</v>
      </c>
      <c r="BL52" s="425">
        <v>1446</v>
      </c>
      <c r="BM52" s="426">
        <v>99331</v>
      </c>
      <c r="BN52" s="427">
        <v>1492</v>
      </c>
      <c r="BO52" s="423">
        <v>103421</v>
      </c>
      <c r="BP52" s="424">
        <v>1546</v>
      </c>
      <c r="BQ52" s="423">
        <v>107149</v>
      </c>
      <c r="BR52" s="425">
        <v>1605</v>
      </c>
      <c r="BS52" s="423">
        <v>111028</v>
      </c>
      <c r="BT52" s="428">
        <v>1667</v>
      </c>
      <c r="BU52" s="426">
        <v>115083</v>
      </c>
      <c r="BV52" s="427">
        <v>1733</v>
      </c>
      <c r="BW52" s="423">
        <v>118469</v>
      </c>
      <c r="BX52" s="424">
        <v>1808</v>
      </c>
      <c r="BY52" s="423">
        <v>122023</v>
      </c>
      <c r="BZ52" s="425">
        <v>1882</v>
      </c>
      <c r="CA52" s="423">
        <v>125491</v>
      </c>
      <c r="CB52" s="428">
        <v>1933</v>
      </c>
      <c r="CC52" s="423">
        <v>129639</v>
      </c>
      <c r="CD52" s="428">
        <v>2015</v>
      </c>
      <c r="CE52" s="423">
        <v>132650</v>
      </c>
      <c r="CF52" s="428">
        <v>2085</v>
      </c>
      <c r="CG52" s="423">
        <v>136739</v>
      </c>
      <c r="CH52" s="428">
        <v>2146</v>
      </c>
      <c r="CI52" s="423">
        <v>141170</v>
      </c>
      <c r="CJ52" s="428">
        <v>2212</v>
      </c>
      <c r="CK52" s="423">
        <v>145610</v>
      </c>
      <c r="CL52" s="428">
        <v>2287</v>
      </c>
      <c r="CM52" s="423">
        <v>150074</v>
      </c>
      <c r="CN52" s="428">
        <v>2267</v>
      </c>
      <c r="CO52" s="423">
        <v>154066</v>
      </c>
      <c r="CP52" s="428">
        <v>2344</v>
      </c>
      <c r="CQ52" s="423">
        <v>158559</v>
      </c>
      <c r="CR52" s="428">
        <v>2443</v>
      </c>
      <c r="CS52" s="423">
        <v>163626</v>
      </c>
      <c r="CT52" s="428">
        <v>2517</v>
      </c>
      <c r="CU52" s="423">
        <v>167777</v>
      </c>
      <c r="CV52" s="428">
        <v>2550</v>
      </c>
      <c r="CW52" s="110">
        <v>172392</v>
      </c>
      <c r="CX52" s="449">
        <v>2624</v>
      </c>
      <c r="CY52" s="429"/>
      <c r="CZ52" s="429"/>
    </row>
    <row r="53" spans="1:104" s="441" customFormat="1" x14ac:dyDescent="0.2">
      <c r="A53" s="410">
        <v>50</v>
      </c>
      <c r="B53" s="350" t="s">
        <v>48</v>
      </c>
      <c r="C53" s="431"/>
      <c r="D53" s="432"/>
      <c r="E53" s="431"/>
      <c r="F53" s="432"/>
      <c r="G53" s="423"/>
      <c r="H53" s="424"/>
      <c r="I53" s="423"/>
      <c r="J53" s="424"/>
      <c r="K53" s="423">
        <v>4611</v>
      </c>
      <c r="L53" s="424">
        <v>16</v>
      </c>
      <c r="M53" s="423">
        <v>13785</v>
      </c>
      <c r="N53" s="424">
        <v>49</v>
      </c>
      <c r="O53" s="423">
        <v>23257</v>
      </c>
      <c r="P53" s="424">
        <v>95</v>
      </c>
      <c r="Q53" s="423">
        <v>26938</v>
      </c>
      <c r="R53" s="424">
        <v>110</v>
      </c>
      <c r="S53" s="423">
        <v>31221</v>
      </c>
      <c r="T53" s="424">
        <v>136</v>
      </c>
      <c r="U53" s="423">
        <v>35212</v>
      </c>
      <c r="V53" s="424">
        <v>151</v>
      </c>
      <c r="W53" s="423">
        <v>42232</v>
      </c>
      <c r="X53" s="424">
        <v>168</v>
      </c>
      <c r="Y53" s="423">
        <v>45332</v>
      </c>
      <c r="Z53" s="424">
        <v>191</v>
      </c>
      <c r="AA53" s="423">
        <v>49802</v>
      </c>
      <c r="AB53" s="424">
        <v>212</v>
      </c>
      <c r="AC53" s="423">
        <v>54056</v>
      </c>
      <c r="AD53" s="424">
        <v>229</v>
      </c>
      <c r="AE53" s="423">
        <v>58971</v>
      </c>
      <c r="AF53" s="424">
        <v>250</v>
      </c>
      <c r="AG53" s="423">
        <v>63031</v>
      </c>
      <c r="AH53" s="424">
        <v>279</v>
      </c>
      <c r="AI53" s="423">
        <v>67914</v>
      </c>
      <c r="AJ53" s="424">
        <v>313</v>
      </c>
      <c r="AK53" s="423">
        <v>72180</v>
      </c>
      <c r="AL53" s="424">
        <v>338</v>
      </c>
      <c r="AM53" s="423">
        <v>76884</v>
      </c>
      <c r="AN53" s="424">
        <v>361</v>
      </c>
      <c r="AO53" s="423">
        <v>82091</v>
      </c>
      <c r="AP53" s="424">
        <v>396</v>
      </c>
      <c r="AQ53" s="423">
        <v>86776</v>
      </c>
      <c r="AR53" s="424">
        <v>414</v>
      </c>
      <c r="AS53" s="423">
        <v>89986</v>
      </c>
      <c r="AT53" s="425">
        <v>434</v>
      </c>
      <c r="AU53" s="423">
        <v>95717</v>
      </c>
      <c r="AV53" s="425">
        <v>452</v>
      </c>
      <c r="AW53" s="426">
        <v>100651</v>
      </c>
      <c r="AX53" s="427">
        <v>463</v>
      </c>
      <c r="AY53" s="423">
        <v>105632</v>
      </c>
      <c r="AZ53" s="424">
        <v>485</v>
      </c>
      <c r="BA53" s="423">
        <v>109912</v>
      </c>
      <c r="BB53" s="425">
        <v>511</v>
      </c>
      <c r="BC53" s="423">
        <v>114537</v>
      </c>
      <c r="BD53" s="425">
        <v>535</v>
      </c>
      <c r="BE53" s="426">
        <v>118681</v>
      </c>
      <c r="BF53" s="427">
        <v>558</v>
      </c>
      <c r="BG53" s="423">
        <v>123168</v>
      </c>
      <c r="BH53" s="424">
        <v>582</v>
      </c>
      <c r="BI53" s="423">
        <v>126943</v>
      </c>
      <c r="BJ53" s="425">
        <v>614</v>
      </c>
      <c r="BK53" s="423">
        <v>130936</v>
      </c>
      <c r="BL53" s="425">
        <v>642</v>
      </c>
      <c r="BM53" s="426">
        <v>135963</v>
      </c>
      <c r="BN53" s="427">
        <v>669</v>
      </c>
      <c r="BO53" s="423">
        <v>140386</v>
      </c>
      <c r="BP53" s="424">
        <v>690</v>
      </c>
      <c r="BQ53" s="423">
        <v>144527</v>
      </c>
      <c r="BR53" s="425">
        <v>722</v>
      </c>
      <c r="BS53" s="423">
        <v>148662</v>
      </c>
      <c r="BT53" s="428">
        <v>754</v>
      </c>
      <c r="BU53" s="426">
        <v>153592</v>
      </c>
      <c r="BV53" s="427">
        <v>794</v>
      </c>
      <c r="BW53" s="423">
        <v>157877</v>
      </c>
      <c r="BX53" s="424">
        <v>826</v>
      </c>
      <c r="BY53" s="423">
        <v>162062</v>
      </c>
      <c r="BZ53" s="425">
        <v>859</v>
      </c>
      <c r="CA53" s="423">
        <v>165230</v>
      </c>
      <c r="CB53" s="428">
        <v>902</v>
      </c>
      <c r="CC53" s="430">
        <v>169518</v>
      </c>
      <c r="CD53" s="428">
        <v>942</v>
      </c>
      <c r="CE53" s="430">
        <v>172868</v>
      </c>
      <c r="CF53" s="428">
        <v>975</v>
      </c>
      <c r="CG53" s="430">
        <v>176335</v>
      </c>
      <c r="CH53" s="428">
        <v>1005</v>
      </c>
      <c r="CI53" s="430">
        <v>180092</v>
      </c>
      <c r="CJ53" s="428">
        <v>1038</v>
      </c>
      <c r="CK53" s="430">
        <v>183489</v>
      </c>
      <c r="CL53" s="428">
        <v>1068</v>
      </c>
      <c r="CM53" s="430">
        <v>186756</v>
      </c>
      <c r="CN53" s="428">
        <v>1053</v>
      </c>
      <c r="CO53" s="430">
        <v>189986</v>
      </c>
      <c r="CP53" s="428">
        <v>1097</v>
      </c>
      <c r="CQ53" s="430">
        <v>193534</v>
      </c>
      <c r="CR53" s="428">
        <v>1128</v>
      </c>
      <c r="CS53" s="430">
        <v>196972</v>
      </c>
      <c r="CT53" s="428">
        <v>1162</v>
      </c>
      <c r="CU53" s="430">
        <v>200719</v>
      </c>
      <c r="CV53" s="428">
        <v>1198</v>
      </c>
      <c r="CW53" s="110">
        <v>204089</v>
      </c>
      <c r="CX53" s="449">
        <v>1226</v>
      </c>
      <c r="CY53" s="429"/>
      <c r="CZ53" s="429"/>
    </row>
    <row r="54" spans="1:104" s="441" customFormat="1" x14ac:dyDescent="0.2">
      <c r="A54" s="410">
        <v>51</v>
      </c>
      <c r="B54" s="350" t="s">
        <v>171</v>
      </c>
      <c r="C54" s="431"/>
      <c r="D54" s="432"/>
      <c r="E54" s="431"/>
      <c r="F54" s="432"/>
      <c r="G54" s="423"/>
      <c r="H54" s="424"/>
      <c r="I54" s="423"/>
      <c r="J54" s="424"/>
      <c r="K54" s="423">
        <v>324</v>
      </c>
      <c r="L54" s="424">
        <v>17</v>
      </c>
      <c r="M54" s="423">
        <v>347</v>
      </c>
      <c r="N54" s="424">
        <v>32</v>
      </c>
      <c r="O54" s="423">
        <v>367</v>
      </c>
      <c r="P54" s="424">
        <v>45</v>
      </c>
      <c r="Q54" s="423">
        <v>376</v>
      </c>
      <c r="R54" s="424">
        <v>49</v>
      </c>
      <c r="S54" s="423">
        <v>381</v>
      </c>
      <c r="T54" s="424">
        <v>54</v>
      </c>
      <c r="U54" s="423">
        <v>385</v>
      </c>
      <c r="V54" s="424">
        <v>56</v>
      </c>
      <c r="W54" s="423">
        <v>396</v>
      </c>
      <c r="X54" s="424">
        <v>57</v>
      </c>
      <c r="Y54" s="423">
        <v>399</v>
      </c>
      <c r="Z54" s="424">
        <v>58</v>
      </c>
      <c r="AA54" s="423">
        <v>410</v>
      </c>
      <c r="AB54" s="424">
        <v>60</v>
      </c>
      <c r="AC54" s="423">
        <v>416</v>
      </c>
      <c r="AD54" s="424">
        <v>65</v>
      </c>
      <c r="AE54" s="423">
        <v>425</v>
      </c>
      <c r="AF54" s="424">
        <v>67</v>
      </c>
      <c r="AG54" s="423">
        <v>430</v>
      </c>
      <c r="AH54" s="424">
        <v>71</v>
      </c>
      <c r="AI54" s="423">
        <v>440</v>
      </c>
      <c r="AJ54" s="424">
        <v>73</v>
      </c>
      <c r="AK54" s="423">
        <v>451</v>
      </c>
      <c r="AL54" s="424">
        <v>74</v>
      </c>
      <c r="AM54" s="423">
        <v>461</v>
      </c>
      <c r="AN54" s="424">
        <v>76</v>
      </c>
      <c r="AO54" s="423">
        <v>465</v>
      </c>
      <c r="AP54" s="424">
        <v>77</v>
      </c>
      <c r="AQ54" s="423">
        <v>469</v>
      </c>
      <c r="AR54" s="424">
        <v>78</v>
      </c>
      <c r="AS54" s="423">
        <v>474</v>
      </c>
      <c r="AT54" s="425">
        <v>80</v>
      </c>
      <c r="AU54" s="423">
        <v>486</v>
      </c>
      <c r="AV54" s="425">
        <v>82</v>
      </c>
      <c r="AW54" s="426">
        <v>492</v>
      </c>
      <c r="AX54" s="427">
        <v>83</v>
      </c>
      <c r="AY54" s="423">
        <v>493</v>
      </c>
      <c r="AZ54" s="424">
        <v>86</v>
      </c>
      <c r="BA54" s="423">
        <v>500</v>
      </c>
      <c r="BB54" s="425">
        <v>86</v>
      </c>
      <c r="BC54" s="423">
        <v>511</v>
      </c>
      <c r="BD54" s="425">
        <v>90</v>
      </c>
      <c r="BE54" s="426">
        <v>514</v>
      </c>
      <c r="BF54" s="427">
        <v>94</v>
      </c>
      <c r="BG54" s="423">
        <v>525</v>
      </c>
      <c r="BH54" s="424">
        <v>98</v>
      </c>
      <c r="BI54" s="423">
        <v>530</v>
      </c>
      <c r="BJ54" s="425">
        <v>105</v>
      </c>
      <c r="BK54" s="423">
        <v>539</v>
      </c>
      <c r="BL54" s="425">
        <v>108</v>
      </c>
      <c r="BM54" s="426">
        <v>545</v>
      </c>
      <c r="BN54" s="427">
        <v>110</v>
      </c>
      <c r="BO54" s="423">
        <v>551</v>
      </c>
      <c r="BP54" s="424">
        <v>116</v>
      </c>
      <c r="BQ54" s="423">
        <v>562</v>
      </c>
      <c r="BR54" s="425">
        <v>118</v>
      </c>
      <c r="BS54" s="423">
        <v>565</v>
      </c>
      <c r="BT54" s="428">
        <v>119</v>
      </c>
      <c r="BU54" s="426">
        <v>572</v>
      </c>
      <c r="BV54" s="427">
        <v>120</v>
      </c>
      <c r="BW54" s="423">
        <v>582</v>
      </c>
      <c r="BX54" s="424">
        <v>121</v>
      </c>
      <c r="BY54" s="423">
        <v>593</v>
      </c>
      <c r="BZ54" s="425">
        <v>122</v>
      </c>
      <c r="CA54" s="423">
        <v>607</v>
      </c>
      <c r="CB54" s="428">
        <v>126</v>
      </c>
      <c r="CC54" s="430">
        <v>612</v>
      </c>
      <c r="CD54" s="428">
        <v>128</v>
      </c>
      <c r="CE54" s="430">
        <v>620</v>
      </c>
      <c r="CF54" s="428">
        <v>133</v>
      </c>
      <c r="CG54" s="430">
        <v>625</v>
      </c>
      <c r="CH54" s="428">
        <v>137</v>
      </c>
      <c r="CI54" s="430">
        <v>635</v>
      </c>
      <c r="CJ54" s="428">
        <v>146</v>
      </c>
      <c r="CK54" s="430">
        <v>641</v>
      </c>
      <c r="CL54" s="428">
        <v>151</v>
      </c>
      <c r="CM54" s="430">
        <v>646</v>
      </c>
      <c r="CN54" s="428">
        <v>146</v>
      </c>
      <c r="CO54" s="430">
        <v>655</v>
      </c>
      <c r="CP54" s="428">
        <v>149</v>
      </c>
      <c r="CQ54" s="430">
        <v>667</v>
      </c>
      <c r="CR54" s="428">
        <v>151</v>
      </c>
      <c r="CS54" s="430">
        <v>678</v>
      </c>
      <c r="CT54" s="428">
        <v>152</v>
      </c>
      <c r="CU54" s="430">
        <v>691</v>
      </c>
      <c r="CV54" s="428">
        <v>152</v>
      </c>
      <c r="CW54" s="110">
        <v>708</v>
      </c>
      <c r="CX54" s="449">
        <v>152</v>
      </c>
      <c r="CY54" s="429"/>
      <c r="CZ54" s="429"/>
    </row>
    <row r="55" spans="1:104" s="441" customFormat="1" x14ac:dyDescent="0.2">
      <c r="A55" s="410">
        <v>52</v>
      </c>
      <c r="B55" s="350" t="s">
        <v>49</v>
      </c>
      <c r="C55" s="431"/>
      <c r="D55" s="432"/>
      <c r="E55" s="431"/>
      <c r="F55" s="432"/>
      <c r="G55" s="423"/>
      <c r="H55" s="424"/>
      <c r="I55" s="423"/>
      <c r="J55" s="424"/>
      <c r="K55" s="423">
        <v>9043</v>
      </c>
      <c r="L55" s="424">
        <v>774</v>
      </c>
      <c r="M55" s="423">
        <v>14586</v>
      </c>
      <c r="N55" s="424">
        <v>1612</v>
      </c>
      <c r="O55" s="423">
        <v>18052</v>
      </c>
      <c r="P55" s="424">
        <v>2464</v>
      </c>
      <c r="Q55" s="423">
        <v>19141</v>
      </c>
      <c r="R55" s="424">
        <v>2752</v>
      </c>
      <c r="S55" s="423">
        <v>20688</v>
      </c>
      <c r="T55" s="424">
        <v>2995</v>
      </c>
      <c r="U55" s="423">
        <v>21948</v>
      </c>
      <c r="V55" s="424">
        <v>3264</v>
      </c>
      <c r="W55" s="423">
        <v>23370</v>
      </c>
      <c r="X55" s="424">
        <v>3452</v>
      </c>
      <c r="Y55" s="423">
        <v>24118</v>
      </c>
      <c r="Z55" s="424">
        <v>3676</v>
      </c>
      <c r="AA55" s="423">
        <v>25281</v>
      </c>
      <c r="AB55" s="424">
        <v>3891</v>
      </c>
      <c r="AC55" s="423">
        <v>26433</v>
      </c>
      <c r="AD55" s="424">
        <v>4188</v>
      </c>
      <c r="AE55" s="423">
        <v>27589</v>
      </c>
      <c r="AF55" s="424">
        <v>4442</v>
      </c>
      <c r="AG55" s="423">
        <v>28552</v>
      </c>
      <c r="AH55" s="424">
        <v>4639</v>
      </c>
      <c r="AI55" s="423">
        <v>29945</v>
      </c>
      <c r="AJ55" s="424">
        <v>4932</v>
      </c>
      <c r="AK55" s="423">
        <v>31149</v>
      </c>
      <c r="AL55" s="424">
        <v>5157</v>
      </c>
      <c r="AM55" s="423">
        <v>32382</v>
      </c>
      <c r="AN55" s="424">
        <v>5418</v>
      </c>
      <c r="AO55" s="423">
        <v>33537</v>
      </c>
      <c r="AP55" s="424">
        <v>5677</v>
      </c>
      <c r="AQ55" s="423">
        <v>34688</v>
      </c>
      <c r="AR55" s="424">
        <v>5887</v>
      </c>
      <c r="AS55" s="423">
        <v>35382</v>
      </c>
      <c r="AT55" s="425">
        <v>6096</v>
      </c>
      <c r="AU55" s="423">
        <v>36715</v>
      </c>
      <c r="AV55" s="425">
        <v>6330</v>
      </c>
      <c r="AW55" s="426">
        <v>37806</v>
      </c>
      <c r="AX55" s="427">
        <v>6516</v>
      </c>
      <c r="AY55" s="423">
        <v>38777</v>
      </c>
      <c r="AZ55" s="424">
        <v>6731</v>
      </c>
      <c r="BA55" s="423">
        <v>39786</v>
      </c>
      <c r="BB55" s="425">
        <v>6988</v>
      </c>
      <c r="BC55" s="423">
        <v>40857</v>
      </c>
      <c r="BD55" s="425">
        <v>7282</v>
      </c>
      <c r="BE55" s="426">
        <v>41825</v>
      </c>
      <c r="BF55" s="427">
        <v>7501</v>
      </c>
      <c r="BG55" s="423">
        <v>42979</v>
      </c>
      <c r="BH55" s="424">
        <v>7744</v>
      </c>
      <c r="BI55" s="423">
        <v>43920</v>
      </c>
      <c r="BJ55" s="425">
        <v>8100</v>
      </c>
      <c r="BK55" s="423">
        <v>44821</v>
      </c>
      <c r="BL55" s="425">
        <v>8341</v>
      </c>
      <c r="BM55" s="426">
        <v>45719</v>
      </c>
      <c r="BN55" s="427">
        <v>8582</v>
      </c>
      <c r="BO55" s="423">
        <v>46644</v>
      </c>
      <c r="BP55" s="424">
        <v>8825</v>
      </c>
      <c r="BQ55" s="423">
        <v>47670</v>
      </c>
      <c r="BR55" s="425">
        <v>9106</v>
      </c>
      <c r="BS55" s="423">
        <v>48662</v>
      </c>
      <c r="BT55" s="428">
        <v>9391</v>
      </c>
      <c r="BU55" s="426">
        <v>49566</v>
      </c>
      <c r="BV55" s="427">
        <v>9678</v>
      </c>
      <c r="BW55" s="423">
        <v>50548</v>
      </c>
      <c r="BX55" s="424">
        <v>9947</v>
      </c>
      <c r="BY55" s="423">
        <v>51654</v>
      </c>
      <c r="BZ55" s="425">
        <v>10238</v>
      </c>
      <c r="CA55" s="423">
        <v>52418</v>
      </c>
      <c r="CB55" s="428">
        <v>10530</v>
      </c>
      <c r="CC55" s="430">
        <v>53486</v>
      </c>
      <c r="CD55" s="428">
        <v>10759</v>
      </c>
      <c r="CE55" s="430">
        <v>54406</v>
      </c>
      <c r="CF55" s="428">
        <v>11019</v>
      </c>
      <c r="CG55" s="430">
        <v>55582</v>
      </c>
      <c r="CH55" s="428">
        <v>11293</v>
      </c>
      <c r="CI55" s="430">
        <v>56492</v>
      </c>
      <c r="CJ55" s="428">
        <v>11559</v>
      </c>
      <c r="CK55" s="430">
        <v>57434</v>
      </c>
      <c r="CL55" s="428">
        <v>11834</v>
      </c>
      <c r="CM55" s="430">
        <v>58290</v>
      </c>
      <c r="CN55" s="428">
        <v>12000</v>
      </c>
      <c r="CO55" s="430">
        <v>59205</v>
      </c>
      <c r="CP55" s="428">
        <v>12325</v>
      </c>
      <c r="CQ55" s="430">
        <v>60241</v>
      </c>
      <c r="CR55" s="428">
        <v>12629</v>
      </c>
      <c r="CS55" s="430">
        <v>61422</v>
      </c>
      <c r="CT55" s="428">
        <v>12909</v>
      </c>
      <c r="CU55" s="430">
        <v>62624</v>
      </c>
      <c r="CV55" s="428">
        <v>13209</v>
      </c>
      <c r="CW55" s="110">
        <v>63768</v>
      </c>
      <c r="CX55" s="449">
        <v>13494</v>
      </c>
      <c r="CY55" s="429"/>
      <c r="CZ55" s="429"/>
    </row>
    <row r="56" spans="1:104" s="441" customFormat="1" ht="13.5" customHeight="1" x14ac:dyDescent="0.2">
      <c r="A56" s="410">
        <v>53</v>
      </c>
      <c r="B56" s="350" t="s">
        <v>50</v>
      </c>
      <c r="C56" s="431"/>
      <c r="D56" s="432"/>
      <c r="E56" s="431"/>
      <c r="F56" s="432"/>
      <c r="G56" s="423"/>
      <c r="H56" s="424"/>
      <c r="I56" s="423"/>
      <c r="J56" s="424"/>
      <c r="K56" s="423">
        <v>1227</v>
      </c>
      <c r="L56" s="424">
        <v>49</v>
      </c>
      <c r="M56" s="423">
        <v>2105</v>
      </c>
      <c r="N56" s="424">
        <v>110</v>
      </c>
      <c r="O56" s="423">
        <v>3287</v>
      </c>
      <c r="P56" s="424">
        <v>189</v>
      </c>
      <c r="Q56" s="423">
        <v>3616</v>
      </c>
      <c r="R56" s="424">
        <v>203</v>
      </c>
      <c r="S56" s="423">
        <v>4105</v>
      </c>
      <c r="T56" s="424">
        <v>244</v>
      </c>
      <c r="U56" s="423">
        <v>4679</v>
      </c>
      <c r="V56" s="424">
        <v>284</v>
      </c>
      <c r="W56" s="423">
        <v>5314</v>
      </c>
      <c r="X56" s="424">
        <v>311</v>
      </c>
      <c r="Y56" s="423">
        <v>5512</v>
      </c>
      <c r="Z56" s="424">
        <v>332</v>
      </c>
      <c r="AA56" s="423">
        <v>5979</v>
      </c>
      <c r="AB56" s="424">
        <v>364</v>
      </c>
      <c r="AC56" s="423">
        <v>6483</v>
      </c>
      <c r="AD56" s="424">
        <v>386</v>
      </c>
      <c r="AE56" s="423">
        <v>6984</v>
      </c>
      <c r="AF56" s="424">
        <v>405</v>
      </c>
      <c r="AG56" s="423">
        <v>7300</v>
      </c>
      <c r="AH56" s="424">
        <v>426</v>
      </c>
      <c r="AI56" s="423">
        <v>7891</v>
      </c>
      <c r="AJ56" s="424">
        <v>450</v>
      </c>
      <c r="AK56" s="423">
        <v>8411</v>
      </c>
      <c r="AL56" s="424">
        <v>469</v>
      </c>
      <c r="AM56" s="423">
        <v>8990</v>
      </c>
      <c r="AN56" s="424">
        <v>488</v>
      </c>
      <c r="AO56" s="423">
        <v>9311</v>
      </c>
      <c r="AP56" s="424">
        <v>499</v>
      </c>
      <c r="AQ56" s="423">
        <v>9961</v>
      </c>
      <c r="AR56" s="424">
        <v>529</v>
      </c>
      <c r="AS56" s="423">
        <v>10361</v>
      </c>
      <c r="AT56" s="425">
        <v>545</v>
      </c>
      <c r="AU56" s="423">
        <v>11046</v>
      </c>
      <c r="AV56" s="425">
        <v>565</v>
      </c>
      <c r="AW56" s="426">
        <v>11445</v>
      </c>
      <c r="AX56" s="427">
        <v>580</v>
      </c>
      <c r="AY56" s="423">
        <v>12133</v>
      </c>
      <c r="AZ56" s="424">
        <v>596</v>
      </c>
      <c r="BA56" s="423">
        <v>12809</v>
      </c>
      <c r="BB56" s="425">
        <v>627</v>
      </c>
      <c r="BC56" s="423">
        <v>13413</v>
      </c>
      <c r="BD56" s="425">
        <v>651</v>
      </c>
      <c r="BE56" s="426">
        <v>13767</v>
      </c>
      <c r="BF56" s="427">
        <v>668</v>
      </c>
      <c r="BG56" s="423">
        <v>14382</v>
      </c>
      <c r="BH56" s="424">
        <v>693</v>
      </c>
      <c r="BI56" s="423">
        <v>15051</v>
      </c>
      <c r="BJ56" s="425">
        <v>749</v>
      </c>
      <c r="BK56" s="423">
        <v>15630</v>
      </c>
      <c r="BL56" s="425">
        <v>769</v>
      </c>
      <c r="BM56" s="426">
        <v>15989</v>
      </c>
      <c r="BN56" s="427">
        <v>795</v>
      </c>
      <c r="BO56" s="423">
        <v>16502</v>
      </c>
      <c r="BP56" s="424">
        <v>816</v>
      </c>
      <c r="BQ56" s="423">
        <v>17029</v>
      </c>
      <c r="BR56" s="425">
        <v>852</v>
      </c>
      <c r="BS56" s="423">
        <v>17498</v>
      </c>
      <c r="BT56" s="428">
        <v>882</v>
      </c>
      <c r="BU56" s="426">
        <v>17805</v>
      </c>
      <c r="BV56" s="427">
        <v>913</v>
      </c>
      <c r="BW56" s="423">
        <v>18365</v>
      </c>
      <c r="BX56" s="424">
        <v>938</v>
      </c>
      <c r="BY56" s="423">
        <v>18831</v>
      </c>
      <c r="BZ56" s="425">
        <v>964</v>
      </c>
      <c r="CA56" s="423">
        <v>19203</v>
      </c>
      <c r="CB56" s="428">
        <v>998</v>
      </c>
      <c r="CC56" s="423">
        <v>19556</v>
      </c>
      <c r="CD56" s="428">
        <v>1023</v>
      </c>
      <c r="CE56" s="423">
        <v>19926</v>
      </c>
      <c r="CF56" s="428">
        <v>1060</v>
      </c>
      <c r="CG56" s="423">
        <v>20392</v>
      </c>
      <c r="CH56" s="428">
        <v>1093</v>
      </c>
      <c r="CI56" s="423">
        <v>20743</v>
      </c>
      <c r="CJ56" s="428">
        <v>1133</v>
      </c>
      <c r="CK56" s="423">
        <v>21012</v>
      </c>
      <c r="CL56" s="428">
        <v>1154</v>
      </c>
      <c r="CM56" s="423">
        <v>21412</v>
      </c>
      <c r="CN56" s="428">
        <v>1163</v>
      </c>
      <c r="CO56" s="423">
        <v>21821</v>
      </c>
      <c r="CP56" s="428">
        <v>1195</v>
      </c>
      <c r="CQ56" s="423">
        <v>22141</v>
      </c>
      <c r="CR56" s="428">
        <v>1229</v>
      </c>
      <c r="CS56" s="423">
        <v>22376</v>
      </c>
      <c r="CT56" s="428">
        <v>1250</v>
      </c>
      <c r="CU56" s="423">
        <v>22667</v>
      </c>
      <c r="CV56" s="428">
        <v>1291</v>
      </c>
      <c r="CW56" s="110">
        <v>22967</v>
      </c>
      <c r="CX56" s="449">
        <v>1324</v>
      </c>
      <c r="CY56" s="429"/>
      <c r="CZ56" s="429"/>
    </row>
    <row r="57" spans="1:104" s="441" customFormat="1" x14ac:dyDescent="0.2">
      <c r="A57" s="410">
        <v>54</v>
      </c>
      <c r="B57" s="350" t="s">
        <v>51</v>
      </c>
      <c r="C57" s="431"/>
      <c r="D57" s="432"/>
      <c r="E57" s="431"/>
      <c r="F57" s="432"/>
      <c r="G57" s="423"/>
      <c r="H57" s="424"/>
      <c r="I57" s="423"/>
      <c r="J57" s="424"/>
      <c r="K57" s="423">
        <v>24429</v>
      </c>
      <c r="L57" s="424">
        <v>81</v>
      </c>
      <c r="M57" s="423">
        <v>58181</v>
      </c>
      <c r="N57" s="424">
        <v>145</v>
      </c>
      <c r="O57" s="423">
        <v>92795</v>
      </c>
      <c r="P57" s="424">
        <v>210</v>
      </c>
      <c r="Q57" s="423">
        <v>109060</v>
      </c>
      <c r="R57" s="424">
        <v>268</v>
      </c>
      <c r="S57" s="423">
        <v>125823</v>
      </c>
      <c r="T57" s="424">
        <v>307</v>
      </c>
      <c r="U57" s="423">
        <v>142076</v>
      </c>
      <c r="V57" s="424">
        <v>360</v>
      </c>
      <c r="W57" s="423">
        <v>163164</v>
      </c>
      <c r="X57" s="424">
        <v>406</v>
      </c>
      <c r="Y57" s="423">
        <v>174033</v>
      </c>
      <c r="Z57" s="424">
        <v>446</v>
      </c>
      <c r="AA57" s="423">
        <v>189890</v>
      </c>
      <c r="AB57" s="424">
        <v>514</v>
      </c>
      <c r="AC57" s="423">
        <v>205498</v>
      </c>
      <c r="AD57" s="424">
        <v>556</v>
      </c>
      <c r="AE57" s="423">
        <v>222387</v>
      </c>
      <c r="AF57" s="424">
        <v>601</v>
      </c>
      <c r="AG57" s="423">
        <v>238058</v>
      </c>
      <c r="AH57" s="424">
        <v>648</v>
      </c>
      <c r="AI57" s="423">
        <v>255778</v>
      </c>
      <c r="AJ57" s="424">
        <v>676</v>
      </c>
      <c r="AK57" s="423">
        <v>271904</v>
      </c>
      <c r="AL57" s="424">
        <v>727</v>
      </c>
      <c r="AM57" s="423">
        <v>287629</v>
      </c>
      <c r="AN57" s="424">
        <v>765</v>
      </c>
      <c r="AO57" s="423">
        <v>303906</v>
      </c>
      <c r="AP57" s="424">
        <v>804</v>
      </c>
      <c r="AQ57" s="423">
        <v>319371</v>
      </c>
      <c r="AR57" s="424">
        <v>849</v>
      </c>
      <c r="AS57" s="423">
        <v>329770</v>
      </c>
      <c r="AT57" s="425">
        <v>894</v>
      </c>
      <c r="AU57" s="423">
        <v>348421</v>
      </c>
      <c r="AV57" s="425">
        <v>931</v>
      </c>
      <c r="AW57" s="426">
        <v>363055</v>
      </c>
      <c r="AX57" s="427">
        <v>986</v>
      </c>
      <c r="AY57" s="423">
        <v>378343</v>
      </c>
      <c r="AZ57" s="424">
        <v>1030</v>
      </c>
      <c r="BA57" s="423">
        <v>392532</v>
      </c>
      <c r="BB57" s="425">
        <v>1068</v>
      </c>
      <c r="BC57" s="423">
        <v>406888</v>
      </c>
      <c r="BD57" s="425">
        <v>1113</v>
      </c>
      <c r="BE57" s="426">
        <v>423142</v>
      </c>
      <c r="BF57" s="427">
        <v>1133</v>
      </c>
      <c r="BG57" s="423">
        <v>438560</v>
      </c>
      <c r="BH57" s="424">
        <v>1169</v>
      </c>
      <c r="BI57" s="423">
        <v>453794</v>
      </c>
      <c r="BJ57" s="425">
        <v>1212</v>
      </c>
      <c r="BK57" s="423">
        <v>468186</v>
      </c>
      <c r="BL57" s="425">
        <v>1245</v>
      </c>
      <c r="BM57" s="426">
        <v>485584</v>
      </c>
      <c r="BN57" s="427">
        <v>1277</v>
      </c>
      <c r="BO57" s="423">
        <v>500484</v>
      </c>
      <c r="BP57" s="424">
        <v>1317</v>
      </c>
      <c r="BQ57" s="423">
        <v>515103</v>
      </c>
      <c r="BR57" s="425">
        <v>1357</v>
      </c>
      <c r="BS57" s="423">
        <v>529102</v>
      </c>
      <c r="BT57" s="428">
        <v>1397</v>
      </c>
      <c r="BU57" s="426">
        <v>543592</v>
      </c>
      <c r="BV57" s="427">
        <v>1438</v>
      </c>
      <c r="BW57" s="423">
        <v>557980</v>
      </c>
      <c r="BX57" s="424">
        <v>1474</v>
      </c>
      <c r="BY57" s="423">
        <v>571487</v>
      </c>
      <c r="BZ57" s="425">
        <v>1527</v>
      </c>
      <c r="CA57" s="423">
        <v>584142</v>
      </c>
      <c r="CB57" s="428">
        <v>1576</v>
      </c>
      <c r="CC57" s="430">
        <v>599123</v>
      </c>
      <c r="CD57" s="428">
        <v>1613</v>
      </c>
      <c r="CE57" s="430">
        <v>611848</v>
      </c>
      <c r="CF57" s="428">
        <v>1649</v>
      </c>
      <c r="CG57" s="430">
        <v>627272</v>
      </c>
      <c r="CH57" s="428">
        <v>1672</v>
      </c>
      <c r="CI57" s="430">
        <v>641677</v>
      </c>
      <c r="CJ57" s="428">
        <v>1690</v>
      </c>
      <c r="CK57" s="430">
        <v>655599</v>
      </c>
      <c r="CL57" s="428">
        <v>1719</v>
      </c>
      <c r="CM57" s="430">
        <v>670925</v>
      </c>
      <c r="CN57" s="428">
        <v>1734</v>
      </c>
      <c r="CO57" s="430">
        <v>685185</v>
      </c>
      <c r="CP57" s="428">
        <v>1746</v>
      </c>
      <c r="CQ57" s="430">
        <v>699645</v>
      </c>
      <c r="CR57" s="428">
        <v>1763</v>
      </c>
      <c r="CS57" s="430">
        <v>715471</v>
      </c>
      <c r="CT57" s="428">
        <v>1783</v>
      </c>
      <c r="CU57" s="430">
        <v>731362</v>
      </c>
      <c r="CV57" s="428">
        <v>1801</v>
      </c>
      <c r="CW57" s="110">
        <v>745742</v>
      </c>
      <c r="CX57" s="449">
        <v>1814</v>
      </c>
      <c r="CY57" s="429"/>
      <c r="CZ57" s="429"/>
    </row>
    <row r="58" spans="1:104" s="441" customFormat="1" x14ac:dyDescent="0.2">
      <c r="A58" s="410">
        <v>55</v>
      </c>
      <c r="B58" s="350" t="s">
        <v>52</v>
      </c>
      <c r="C58" s="431"/>
      <c r="D58" s="432"/>
      <c r="E58" s="431"/>
      <c r="F58" s="432"/>
      <c r="G58" s="423"/>
      <c r="H58" s="424"/>
      <c r="I58" s="423"/>
      <c r="J58" s="424"/>
      <c r="K58" s="423">
        <v>390</v>
      </c>
      <c r="L58" s="424">
        <v>12</v>
      </c>
      <c r="M58" s="423">
        <v>807</v>
      </c>
      <c r="N58" s="424">
        <v>28</v>
      </c>
      <c r="O58" s="423">
        <v>1275</v>
      </c>
      <c r="P58" s="424">
        <v>66</v>
      </c>
      <c r="Q58" s="423">
        <v>1454</v>
      </c>
      <c r="R58" s="424">
        <v>74</v>
      </c>
      <c r="S58" s="423">
        <v>1631</v>
      </c>
      <c r="T58" s="424">
        <v>81</v>
      </c>
      <c r="U58" s="423">
        <v>1837</v>
      </c>
      <c r="V58" s="424">
        <v>90</v>
      </c>
      <c r="W58" s="423">
        <v>2101</v>
      </c>
      <c r="X58" s="424">
        <v>99</v>
      </c>
      <c r="Y58" s="423">
        <v>2224</v>
      </c>
      <c r="Z58" s="424">
        <v>113</v>
      </c>
      <c r="AA58" s="423">
        <v>2414</v>
      </c>
      <c r="AB58" s="424">
        <v>126</v>
      </c>
      <c r="AC58" s="423">
        <v>2656</v>
      </c>
      <c r="AD58" s="424">
        <v>137</v>
      </c>
      <c r="AE58" s="423">
        <v>2871</v>
      </c>
      <c r="AF58" s="424">
        <v>153</v>
      </c>
      <c r="AG58" s="423">
        <v>3063</v>
      </c>
      <c r="AH58" s="424">
        <v>165</v>
      </c>
      <c r="AI58" s="423">
        <v>3282</v>
      </c>
      <c r="AJ58" s="424">
        <v>183</v>
      </c>
      <c r="AK58" s="423">
        <v>3545</v>
      </c>
      <c r="AL58" s="424">
        <v>199</v>
      </c>
      <c r="AM58" s="423">
        <v>3743</v>
      </c>
      <c r="AN58" s="424">
        <v>217</v>
      </c>
      <c r="AO58" s="423">
        <v>3930</v>
      </c>
      <c r="AP58" s="424">
        <v>234</v>
      </c>
      <c r="AQ58" s="423">
        <v>4159</v>
      </c>
      <c r="AR58" s="424">
        <v>245</v>
      </c>
      <c r="AS58" s="423">
        <v>4307</v>
      </c>
      <c r="AT58" s="425">
        <v>258</v>
      </c>
      <c r="AU58" s="423">
        <v>4593</v>
      </c>
      <c r="AV58" s="425">
        <v>274</v>
      </c>
      <c r="AW58" s="426">
        <v>4782</v>
      </c>
      <c r="AX58" s="427">
        <v>282</v>
      </c>
      <c r="AY58" s="423">
        <v>4987</v>
      </c>
      <c r="AZ58" s="424">
        <v>294</v>
      </c>
      <c r="BA58" s="423">
        <v>5240</v>
      </c>
      <c r="BB58" s="425">
        <v>307</v>
      </c>
      <c r="BC58" s="423">
        <v>5463</v>
      </c>
      <c r="BD58" s="425">
        <v>323</v>
      </c>
      <c r="BE58" s="426">
        <v>5677</v>
      </c>
      <c r="BF58" s="427">
        <v>336</v>
      </c>
      <c r="BG58" s="423">
        <v>5920</v>
      </c>
      <c r="BH58" s="424">
        <v>354</v>
      </c>
      <c r="BI58" s="423">
        <v>6139</v>
      </c>
      <c r="BJ58" s="425">
        <v>374</v>
      </c>
      <c r="BK58" s="423">
        <v>6306</v>
      </c>
      <c r="BL58" s="425">
        <v>393</v>
      </c>
      <c r="BM58" s="426">
        <v>6514</v>
      </c>
      <c r="BN58" s="427">
        <v>405</v>
      </c>
      <c r="BO58" s="423">
        <v>6731</v>
      </c>
      <c r="BP58" s="424">
        <v>418</v>
      </c>
      <c r="BQ58" s="423">
        <v>6959</v>
      </c>
      <c r="BR58" s="425">
        <v>435</v>
      </c>
      <c r="BS58" s="423">
        <v>7168</v>
      </c>
      <c r="BT58" s="428">
        <v>449</v>
      </c>
      <c r="BU58" s="426">
        <v>7342</v>
      </c>
      <c r="BV58" s="427">
        <v>462</v>
      </c>
      <c r="BW58" s="423">
        <v>7557</v>
      </c>
      <c r="BX58" s="424">
        <v>494</v>
      </c>
      <c r="BY58" s="423">
        <v>7801</v>
      </c>
      <c r="BZ58" s="425">
        <v>509</v>
      </c>
      <c r="CA58" s="423">
        <v>7979</v>
      </c>
      <c r="CB58" s="428">
        <v>526</v>
      </c>
      <c r="CC58" s="430">
        <v>8197</v>
      </c>
      <c r="CD58" s="428">
        <v>544</v>
      </c>
      <c r="CE58" s="430">
        <v>8394</v>
      </c>
      <c r="CF58" s="428">
        <v>569</v>
      </c>
      <c r="CG58" s="430">
        <v>8645</v>
      </c>
      <c r="CH58" s="428">
        <v>603</v>
      </c>
      <c r="CI58" s="430">
        <v>8850</v>
      </c>
      <c r="CJ58" s="428">
        <v>624</v>
      </c>
      <c r="CK58" s="430">
        <v>9067</v>
      </c>
      <c r="CL58" s="428">
        <v>642</v>
      </c>
      <c r="CM58" s="430">
        <v>9304</v>
      </c>
      <c r="CN58" s="428">
        <v>645</v>
      </c>
      <c r="CO58" s="430">
        <v>9553</v>
      </c>
      <c r="CP58" s="428">
        <v>666</v>
      </c>
      <c r="CQ58" s="430">
        <v>9806</v>
      </c>
      <c r="CR58" s="428">
        <v>693</v>
      </c>
      <c r="CS58" s="430">
        <v>10058</v>
      </c>
      <c r="CT58" s="428">
        <v>712</v>
      </c>
      <c r="CU58" s="430">
        <v>10296</v>
      </c>
      <c r="CV58" s="428">
        <v>729</v>
      </c>
      <c r="CW58" s="110">
        <v>10562</v>
      </c>
      <c r="CX58" s="449">
        <v>746</v>
      </c>
      <c r="CY58" s="429"/>
      <c r="CZ58" s="429"/>
    </row>
    <row r="59" spans="1:104" s="441" customFormat="1" ht="17.25" customHeight="1" x14ac:dyDescent="0.2">
      <c r="A59" s="433">
        <v>56</v>
      </c>
      <c r="B59" s="350" t="s">
        <v>53</v>
      </c>
      <c r="C59" s="431"/>
      <c r="D59" s="432"/>
      <c r="E59" s="431"/>
      <c r="F59" s="432"/>
      <c r="G59" s="423"/>
      <c r="H59" s="424"/>
      <c r="I59" s="423"/>
      <c r="J59" s="424"/>
      <c r="K59" s="423">
        <v>9392</v>
      </c>
      <c r="L59" s="424">
        <v>665</v>
      </c>
      <c r="M59" s="423">
        <v>19065</v>
      </c>
      <c r="N59" s="424">
        <v>1372</v>
      </c>
      <c r="O59" s="423">
        <v>29874</v>
      </c>
      <c r="P59" s="424">
        <v>2137</v>
      </c>
      <c r="Q59" s="423">
        <v>34261</v>
      </c>
      <c r="R59" s="424">
        <v>2433</v>
      </c>
      <c r="S59" s="423">
        <v>40263</v>
      </c>
      <c r="T59" s="424">
        <v>2787</v>
      </c>
      <c r="U59" s="423">
        <v>46400</v>
      </c>
      <c r="V59" s="424">
        <v>3152</v>
      </c>
      <c r="W59" s="423">
        <v>55112</v>
      </c>
      <c r="X59" s="424">
        <v>3474</v>
      </c>
      <c r="Y59" s="423">
        <v>58756</v>
      </c>
      <c r="Z59" s="424">
        <v>3793</v>
      </c>
      <c r="AA59" s="423">
        <v>64764</v>
      </c>
      <c r="AB59" s="424">
        <v>4152</v>
      </c>
      <c r="AC59" s="423">
        <v>69865</v>
      </c>
      <c r="AD59" s="424">
        <v>4447</v>
      </c>
      <c r="AE59" s="423">
        <v>77085</v>
      </c>
      <c r="AF59" s="424">
        <v>4783</v>
      </c>
      <c r="AG59" s="423">
        <v>82038</v>
      </c>
      <c r="AH59" s="424">
        <v>5086</v>
      </c>
      <c r="AI59" s="423">
        <v>89309</v>
      </c>
      <c r="AJ59" s="424">
        <v>5430</v>
      </c>
      <c r="AK59" s="423">
        <v>95463</v>
      </c>
      <c r="AL59" s="424">
        <v>5727</v>
      </c>
      <c r="AM59" s="423">
        <v>102430</v>
      </c>
      <c r="AN59" s="424">
        <v>6083</v>
      </c>
      <c r="AO59" s="423">
        <v>107589</v>
      </c>
      <c r="AP59" s="424">
        <v>6382</v>
      </c>
      <c r="AQ59" s="423">
        <v>112683</v>
      </c>
      <c r="AR59" s="424">
        <v>6732</v>
      </c>
      <c r="AS59" s="423">
        <v>116939</v>
      </c>
      <c r="AT59" s="425">
        <v>7005</v>
      </c>
      <c r="AU59" s="423">
        <v>127253</v>
      </c>
      <c r="AV59" s="425">
        <v>7286</v>
      </c>
      <c r="AW59" s="426">
        <v>133473</v>
      </c>
      <c r="AX59" s="427">
        <v>7584</v>
      </c>
      <c r="AY59" s="423">
        <v>140045</v>
      </c>
      <c r="AZ59" s="424">
        <v>7935</v>
      </c>
      <c r="BA59" s="423">
        <v>146180</v>
      </c>
      <c r="BB59" s="425">
        <v>8286</v>
      </c>
      <c r="BC59" s="423">
        <v>152636</v>
      </c>
      <c r="BD59" s="425">
        <v>8612</v>
      </c>
      <c r="BE59" s="426">
        <v>157713</v>
      </c>
      <c r="BF59" s="427">
        <v>8967</v>
      </c>
      <c r="BG59" s="423">
        <v>164892</v>
      </c>
      <c r="BH59" s="424">
        <v>9215</v>
      </c>
      <c r="BI59" s="423">
        <v>172224</v>
      </c>
      <c r="BJ59" s="425">
        <v>9849</v>
      </c>
      <c r="BK59" s="423">
        <v>180454</v>
      </c>
      <c r="BL59" s="425">
        <v>10213</v>
      </c>
      <c r="BM59" s="426">
        <v>187620</v>
      </c>
      <c r="BN59" s="427">
        <v>10567</v>
      </c>
      <c r="BO59" s="423">
        <v>195088</v>
      </c>
      <c r="BP59" s="424">
        <v>10998</v>
      </c>
      <c r="BQ59" s="423">
        <v>203241</v>
      </c>
      <c r="BR59" s="425">
        <v>11397</v>
      </c>
      <c r="BS59" s="423">
        <v>211481</v>
      </c>
      <c r="BT59" s="428">
        <v>11824</v>
      </c>
      <c r="BU59" s="426">
        <v>217847</v>
      </c>
      <c r="BV59" s="427">
        <v>12221</v>
      </c>
      <c r="BW59" s="423">
        <v>226135</v>
      </c>
      <c r="BX59" s="424">
        <v>12709</v>
      </c>
      <c r="BY59" s="423">
        <v>233980</v>
      </c>
      <c r="BZ59" s="425">
        <v>13105</v>
      </c>
      <c r="CA59" s="423">
        <v>240875</v>
      </c>
      <c r="CB59" s="428">
        <v>13472</v>
      </c>
      <c r="CC59" s="423">
        <v>248480</v>
      </c>
      <c r="CD59" s="428">
        <v>13826</v>
      </c>
      <c r="CE59" s="423">
        <v>255923</v>
      </c>
      <c r="CF59" s="428">
        <v>14205</v>
      </c>
      <c r="CG59" s="423">
        <v>264336</v>
      </c>
      <c r="CH59" s="428">
        <v>14576</v>
      </c>
      <c r="CI59" s="423">
        <v>273045</v>
      </c>
      <c r="CJ59" s="428">
        <v>14983</v>
      </c>
      <c r="CK59" s="423">
        <v>280741</v>
      </c>
      <c r="CL59" s="428">
        <v>15396</v>
      </c>
      <c r="CM59" s="423">
        <v>289951</v>
      </c>
      <c r="CN59" s="428">
        <v>15776</v>
      </c>
      <c r="CO59" s="423">
        <v>298521</v>
      </c>
      <c r="CP59" s="428">
        <v>16229</v>
      </c>
      <c r="CQ59" s="423">
        <v>307542</v>
      </c>
      <c r="CR59" s="428">
        <v>16724</v>
      </c>
      <c r="CS59" s="423">
        <v>315431</v>
      </c>
      <c r="CT59" s="428">
        <v>17143</v>
      </c>
      <c r="CU59" s="423">
        <v>325462</v>
      </c>
      <c r="CV59" s="428">
        <v>17621</v>
      </c>
      <c r="CW59" s="110">
        <v>335733</v>
      </c>
      <c r="CX59" s="449">
        <v>18100</v>
      </c>
      <c r="CY59" s="429"/>
      <c r="CZ59" s="429"/>
    </row>
    <row r="60" spans="1:104" s="441" customFormat="1" ht="17.25" customHeight="1" x14ac:dyDescent="0.2">
      <c r="A60" s="433">
        <v>57</v>
      </c>
      <c r="B60" s="350" t="s">
        <v>416</v>
      </c>
      <c r="C60" s="431"/>
      <c r="D60" s="432"/>
      <c r="E60" s="431"/>
      <c r="F60" s="432"/>
      <c r="G60" s="423"/>
      <c r="H60" s="424"/>
      <c r="I60" s="423"/>
      <c r="J60" s="424"/>
      <c r="K60" s="423"/>
      <c r="L60" s="424"/>
      <c r="M60" s="423"/>
      <c r="N60" s="424"/>
      <c r="O60" s="423"/>
      <c r="P60" s="424"/>
      <c r="Q60" s="423"/>
      <c r="R60" s="424"/>
      <c r="S60" s="423"/>
      <c r="T60" s="424"/>
      <c r="U60" s="423"/>
      <c r="V60" s="424"/>
      <c r="W60" s="423"/>
      <c r="X60" s="424"/>
      <c r="Y60" s="423"/>
      <c r="Z60" s="424"/>
      <c r="AA60" s="423"/>
      <c r="AB60" s="424"/>
      <c r="AC60" s="423">
        <v>361</v>
      </c>
      <c r="AD60" s="424">
        <v>468</v>
      </c>
      <c r="AE60" s="423">
        <v>866</v>
      </c>
      <c r="AF60" s="424">
        <v>537</v>
      </c>
      <c r="AG60" s="423">
        <v>1276</v>
      </c>
      <c r="AH60" s="424">
        <v>605</v>
      </c>
      <c r="AI60" s="423">
        <v>1779</v>
      </c>
      <c r="AJ60" s="424">
        <v>693</v>
      </c>
      <c r="AK60" s="423">
        <v>2277</v>
      </c>
      <c r="AL60" s="424">
        <v>762</v>
      </c>
      <c r="AM60" s="423">
        <v>2723</v>
      </c>
      <c r="AN60" s="424">
        <v>794</v>
      </c>
      <c r="AO60" s="423">
        <v>3239</v>
      </c>
      <c r="AP60" s="424">
        <v>822</v>
      </c>
      <c r="AQ60" s="423">
        <v>3727</v>
      </c>
      <c r="AR60" s="424">
        <v>843</v>
      </c>
      <c r="AS60" s="434">
        <v>4057</v>
      </c>
      <c r="AT60" s="435">
        <v>857</v>
      </c>
      <c r="AU60" s="434">
        <v>4659</v>
      </c>
      <c r="AV60" s="435">
        <v>885</v>
      </c>
      <c r="AW60" s="436">
        <v>5145</v>
      </c>
      <c r="AX60" s="437">
        <v>913</v>
      </c>
      <c r="AY60" s="423">
        <v>5662</v>
      </c>
      <c r="AZ60" s="438">
        <v>924</v>
      </c>
      <c r="BA60" s="434">
        <v>6137</v>
      </c>
      <c r="BB60" s="435">
        <v>941</v>
      </c>
      <c r="BC60" s="434">
        <v>6688</v>
      </c>
      <c r="BD60" s="435">
        <v>965</v>
      </c>
      <c r="BE60" s="436">
        <v>7239</v>
      </c>
      <c r="BF60" s="437">
        <v>981</v>
      </c>
      <c r="BG60" s="423">
        <v>7780</v>
      </c>
      <c r="BH60" s="438">
        <v>989</v>
      </c>
      <c r="BI60" s="434">
        <v>8258</v>
      </c>
      <c r="BJ60" s="435">
        <v>1035</v>
      </c>
      <c r="BK60" s="434">
        <v>8751</v>
      </c>
      <c r="BL60" s="435">
        <v>1056</v>
      </c>
      <c r="BM60" s="436">
        <v>9266</v>
      </c>
      <c r="BN60" s="437">
        <v>1076</v>
      </c>
      <c r="BO60" s="423">
        <v>9728</v>
      </c>
      <c r="BP60" s="438">
        <v>1095</v>
      </c>
      <c r="BQ60" s="434">
        <v>10191</v>
      </c>
      <c r="BR60" s="435">
        <v>1109</v>
      </c>
      <c r="BS60" s="434">
        <v>10651</v>
      </c>
      <c r="BT60" s="439">
        <v>1124</v>
      </c>
      <c r="BU60" s="436">
        <v>11121</v>
      </c>
      <c r="BV60" s="437">
        <v>1152</v>
      </c>
      <c r="BW60" s="423">
        <v>11599</v>
      </c>
      <c r="BX60" s="438">
        <v>1166</v>
      </c>
      <c r="BY60" s="434">
        <v>19441</v>
      </c>
      <c r="BZ60" s="435">
        <v>1199</v>
      </c>
      <c r="CA60" s="434">
        <v>19929</v>
      </c>
      <c r="CB60" s="439">
        <v>1215</v>
      </c>
      <c r="CC60" s="434">
        <v>20361</v>
      </c>
      <c r="CD60" s="439">
        <v>1241</v>
      </c>
      <c r="CE60" s="434">
        <v>20733</v>
      </c>
      <c r="CF60" s="439">
        <v>1258</v>
      </c>
      <c r="CG60" s="434">
        <v>20762</v>
      </c>
      <c r="CH60" s="439">
        <v>1274</v>
      </c>
      <c r="CI60" s="434">
        <v>21167</v>
      </c>
      <c r="CJ60" s="439">
        <v>1295</v>
      </c>
      <c r="CK60" s="434">
        <v>21585</v>
      </c>
      <c r="CL60" s="439">
        <v>1313</v>
      </c>
      <c r="CM60" s="434">
        <v>21763</v>
      </c>
      <c r="CN60" s="439">
        <v>1324</v>
      </c>
      <c r="CO60" s="434">
        <v>22222</v>
      </c>
      <c r="CP60" s="439">
        <v>1334</v>
      </c>
      <c r="CQ60" s="434">
        <v>22664</v>
      </c>
      <c r="CR60" s="439">
        <v>1351</v>
      </c>
      <c r="CS60" s="434">
        <v>23103</v>
      </c>
      <c r="CT60" s="439">
        <v>1367</v>
      </c>
      <c r="CU60" s="434">
        <v>23503</v>
      </c>
      <c r="CV60" s="439">
        <v>1378</v>
      </c>
      <c r="CW60" s="218">
        <v>23993</v>
      </c>
      <c r="CX60" s="450">
        <v>1384</v>
      </c>
      <c r="CY60" s="429"/>
      <c r="CZ60" s="429"/>
    </row>
    <row r="61" spans="1:104" s="441" customFormat="1" ht="17.25" customHeight="1" x14ac:dyDescent="0.2">
      <c r="A61" s="433">
        <v>58</v>
      </c>
      <c r="B61" s="350" t="s">
        <v>417</v>
      </c>
      <c r="C61" s="431"/>
      <c r="D61" s="432"/>
      <c r="E61" s="431"/>
      <c r="F61" s="432"/>
      <c r="G61" s="423"/>
      <c r="H61" s="424"/>
      <c r="I61" s="423"/>
      <c r="J61" s="424"/>
      <c r="K61" s="423"/>
      <c r="L61" s="424"/>
      <c r="M61" s="423"/>
      <c r="N61" s="424"/>
      <c r="O61" s="423"/>
      <c r="P61" s="424"/>
      <c r="Q61" s="423"/>
      <c r="R61" s="424"/>
      <c r="S61" s="423"/>
      <c r="T61" s="424"/>
      <c r="U61" s="423"/>
      <c r="V61" s="424"/>
      <c r="W61" s="423"/>
      <c r="X61" s="424"/>
      <c r="Y61" s="423"/>
      <c r="Z61" s="424"/>
      <c r="AA61" s="423"/>
      <c r="AB61" s="424"/>
      <c r="AC61" s="423">
        <v>117</v>
      </c>
      <c r="AD61" s="424">
        <v>253</v>
      </c>
      <c r="AE61" s="423">
        <v>288</v>
      </c>
      <c r="AF61" s="424">
        <v>269</v>
      </c>
      <c r="AG61" s="423">
        <v>412</v>
      </c>
      <c r="AH61" s="424">
        <v>277</v>
      </c>
      <c r="AI61" s="423">
        <v>604</v>
      </c>
      <c r="AJ61" s="424">
        <v>339</v>
      </c>
      <c r="AK61" s="423">
        <v>766</v>
      </c>
      <c r="AL61" s="424">
        <v>371</v>
      </c>
      <c r="AM61" s="423">
        <v>924</v>
      </c>
      <c r="AN61" s="424">
        <v>396</v>
      </c>
      <c r="AO61" s="423">
        <v>1117</v>
      </c>
      <c r="AP61" s="424">
        <v>431</v>
      </c>
      <c r="AQ61" s="423">
        <v>1269</v>
      </c>
      <c r="AR61" s="424">
        <v>454</v>
      </c>
      <c r="AS61" s="434">
        <v>1391</v>
      </c>
      <c r="AT61" s="435">
        <v>473</v>
      </c>
      <c r="AU61" s="434">
        <v>1598</v>
      </c>
      <c r="AV61" s="435">
        <v>493</v>
      </c>
      <c r="AW61" s="436">
        <v>1760</v>
      </c>
      <c r="AX61" s="437">
        <v>510</v>
      </c>
      <c r="AY61" s="434">
        <v>1937</v>
      </c>
      <c r="AZ61" s="438">
        <v>525</v>
      </c>
      <c r="BA61" s="434">
        <v>2082</v>
      </c>
      <c r="BB61" s="435">
        <v>550</v>
      </c>
      <c r="BC61" s="434">
        <v>2238</v>
      </c>
      <c r="BD61" s="435">
        <v>575</v>
      </c>
      <c r="BE61" s="436">
        <v>2402</v>
      </c>
      <c r="BF61" s="437">
        <v>602</v>
      </c>
      <c r="BG61" s="434">
        <v>2604</v>
      </c>
      <c r="BH61" s="438">
        <v>647</v>
      </c>
      <c r="BI61" s="434">
        <v>2754</v>
      </c>
      <c r="BJ61" s="435">
        <v>690</v>
      </c>
      <c r="BK61" s="434">
        <v>2896</v>
      </c>
      <c r="BL61" s="435">
        <v>727</v>
      </c>
      <c r="BM61" s="436">
        <v>3080</v>
      </c>
      <c r="BN61" s="437">
        <v>782</v>
      </c>
      <c r="BO61" s="434">
        <v>3250</v>
      </c>
      <c r="BP61" s="438">
        <v>834</v>
      </c>
      <c r="BQ61" s="434">
        <v>3419</v>
      </c>
      <c r="BR61" s="435">
        <v>849</v>
      </c>
      <c r="BS61" s="434">
        <v>3579</v>
      </c>
      <c r="BT61" s="439">
        <v>893</v>
      </c>
      <c r="BU61" s="436">
        <v>3754</v>
      </c>
      <c r="BV61" s="437">
        <v>921</v>
      </c>
      <c r="BW61" s="434">
        <v>3913</v>
      </c>
      <c r="BX61" s="438">
        <v>952</v>
      </c>
      <c r="BY61" s="434">
        <v>7032</v>
      </c>
      <c r="BZ61" s="435">
        <v>996</v>
      </c>
      <c r="CA61" s="434">
        <v>7166</v>
      </c>
      <c r="CB61" s="439">
        <v>1036</v>
      </c>
      <c r="CC61" s="434">
        <v>7339</v>
      </c>
      <c r="CD61" s="439">
        <v>1070</v>
      </c>
      <c r="CE61" s="434">
        <v>7484</v>
      </c>
      <c r="CF61" s="439">
        <v>1104</v>
      </c>
      <c r="CG61" s="434">
        <v>7541</v>
      </c>
      <c r="CH61" s="439">
        <v>1141</v>
      </c>
      <c r="CI61" s="434">
        <v>7693</v>
      </c>
      <c r="CJ61" s="439">
        <v>1179</v>
      </c>
      <c r="CK61" s="434">
        <v>7902</v>
      </c>
      <c r="CL61" s="439">
        <v>1219</v>
      </c>
      <c r="CM61" s="434">
        <v>7976</v>
      </c>
      <c r="CN61" s="439">
        <v>1248</v>
      </c>
      <c r="CO61" s="434">
        <v>8168</v>
      </c>
      <c r="CP61" s="439">
        <v>1292</v>
      </c>
      <c r="CQ61" s="434">
        <v>8333</v>
      </c>
      <c r="CR61" s="439">
        <v>1322</v>
      </c>
      <c r="CS61" s="434">
        <v>8501</v>
      </c>
      <c r="CT61" s="439">
        <v>1360</v>
      </c>
      <c r="CU61" s="434">
        <v>8686</v>
      </c>
      <c r="CV61" s="439">
        <v>1395</v>
      </c>
      <c r="CW61" s="218">
        <v>8840</v>
      </c>
      <c r="CX61" s="450">
        <v>1435</v>
      </c>
      <c r="CY61" s="429"/>
      <c r="CZ61" s="429"/>
    </row>
    <row r="62" spans="1:104" s="441" customFormat="1" ht="17.25" customHeight="1" x14ac:dyDescent="0.2">
      <c r="A62" s="433">
        <v>59</v>
      </c>
      <c r="B62" s="350" t="s">
        <v>418</v>
      </c>
      <c r="C62" s="431"/>
      <c r="D62" s="432"/>
      <c r="E62" s="431"/>
      <c r="F62" s="432"/>
      <c r="G62" s="423"/>
      <c r="H62" s="424"/>
      <c r="I62" s="423"/>
      <c r="J62" s="424"/>
      <c r="K62" s="423"/>
      <c r="L62" s="424"/>
      <c r="M62" s="423"/>
      <c r="N62" s="424"/>
      <c r="O62" s="423"/>
      <c r="P62" s="424"/>
      <c r="Q62" s="423"/>
      <c r="R62" s="424"/>
      <c r="S62" s="423"/>
      <c r="T62" s="424"/>
      <c r="U62" s="423"/>
      <c r="V62" s="424"/>
      <c r="W62" s="423"/>
      <c r="X62" s="424"/>
      <c r="Y62" s="423"/>
      <c r="Z62" s="424"/>
      <c r="AA62" s="423"/>
      <c r="AB62" s="424"/>
      <c r="AC62" s="423">
        <v>320</v>
      </c>
      <c r="AD62" s="424">
        <v>449</v>
      </c>
      <c r="AE62" s="423">
        <v>782</v>
      </c>
      <c r="AF62" s="424">
        <v>528</v>
      </c>
      <c r="AG62" s="423">
        <v>1161</v>
      </c>
      <c r="AH62" s="424">
        <v>597</v>
      </c>
      <c r="AI62" s="423">
        <v>1564</v>
      </c>
      <c r="AJ62" s="424">
        <v>744</v>
      </c>
      <c r="AK62" s="423">
        <v>2025</v>
      </c>
      <c r="AL62" s="424">
        <v>830</v>
      </c>
      <c r="AM62" s="423">
        <v>2438</v>
      </c>
      <c r="AN62" s="424">
        <v>912</v>
      </c>
      <c r="AO62" s="423">
        <v>2914</v>
      </c>
      <c r="AP62" s="424">
        <v>991</v>
      </c>
      <c r="AQ62" s="423">
        <v>3357</v>
      </c>
      <c r="AR62" s="424">
        <v>1052</v>
      </c>
      <c r="AS62" s="434">
        <v>3653</v>
      </c>
      <c r="AT62" s="435">
        <v>1067</v>
      </c>
      <c r="AU62" s="434">
        <v>4176</v>
      </c>
      <c r="AV62" s="435">
        <v>1092</v>
      </c>
      <c r="AW62" s="436">
        <v>4654</v>
      </c>
      <c r="AX62" s="437">
        <v>1119</v>
      </c>
      <c r="AY62" s="434">
        <v>5063</v>
      </c>
      <c r="AZ62" s="438">
        <v>1131</v>
      </c>
      <c r="BA62" s="434">
        <v>5484</v>
      </c>
      <c r="BB62" s="435">
        <v>1149</v>
      </c>
      <c r="BC62" s="434">
        <v>5967</v>
      </c>
      <c r="BD62" s="435">
        <v>1173</v>
      </c>
      <c r="BE62" s="436">
        <v>6484</v>
      </c>
      <c r="BF62" s="437">
        <v>1186</v>
      </c>
      <c r="BG62" s="434">
        <v>6979</v>
      </c>
      <c r="BH62" s="438">
        <v>1213</v>
      </c>
      <c r="BI62" s="434">
        <v>7410</v>
      </c>
      <c r="BJ62" s="435">
        <v>1249</v>
      </c>
      <c r="BK62" s="434">
        <v>7858</v>
      </c>
      <c r="BL62" s="435">
        <v>1270</v>
      </c>
      <c r="BM62" s="436">
        <v>8348</v>
      </c>
      <c r="BN62" s="437">
        <v>1289</v>
      </c>
      <c r="BO62" s="434">
        <v>8789</v>
      </c>
      <c r="BP62" s="438">
        <v>1302</v>
      </c>
      <c r="BQ62" s="434">
        <v>9181</v>
      </c>
      <c r="BR62" s="435">
        <v>1321</v>
      </c>
      <c r="BS62" s="434">
        <v>9590</v>
      </c>
      <c r="BT62" s="439">
        <v>1339</v>
      </c>
      <c r="BU62" s="436">
        <v>10003</v>
      </c>
      <c r="BV62" s="437">
        <v>1365</v>
      </c>
      <c r="BW62" s="434">
        <v>10400</v>
      </c>
      <c r="BX62" s="438">
        <v>1383</v>
      </c>
      <c r="BY62" s="434">
        <v>17615</v>
      </c>
      <c r="BZ62" s="435">
        <v>1409</v>
      </c>
      <c r="CA62" s="434">
        <v>17971</v>
      </c>
      <c r="CB62" s="439">
        <v>1434</v>
      </c>
      <c r="CC62" s="434">
        <v>18336</v>
      </c>
      <c r="CD62" s="439">
        <v>1457</v>
      </c>
      <c r="CE62" s="434">
        <v>18653</v>
      </c>
      <c r="CF62" s="439">
        <v>1475</v>
      </c>
      <c r="CG62" s="434">
        <v>18679</v>
      </c>
      <c r="CH62" s="439">
        <v>1489</v>
      </c>
      <c r="CI62" s="434">
        <v>19007</v>
      </c>
      <c r="CJ62" s="439">
        <v>1511</v>
      </c>
      <c r="CK62" s="434">
        <v>19392</v>
      </c>
      <c r="CL62" s="439">
        <v>1531</v>
      </c>
      <c r="CM62" s="434">
        <v>19629</v>
      </c>
      <c r="CN62" s="439">
        <v>1545</v>
      </c>
      <c r="CO62" s="434">
        <v>19989</v>
      </c>
      <c r="CP62" s="439">
        <v>1558</v>
      </c>
      <c r="CQ62" s="434">
        <v>20324</v>
      </c>
      <c r="CR62" s="439">
        <v>1582</v>
      </c>
      <c r="CS62" s="434">
        <v>20679</v>
      </c>
      <c r="CT62" s="439">
        <v>1596</v>
      </c>
      <c r="CU62" s="434">
        <v>21001</v>
      </c>
      <c r="CV62" s="439">
        <v>1616</v>
      </c>
      <c r="CW62" s="218">
        <v>21326</v>
      </c>
      <c r="CX62" s="450">
        <v>1626</v>
      </c>
      <c r="CY62" s="429"/>
      <c r="CZ62" s="429"/>
    </row>
    <row r="63" spans="1:104" s="441" customFormat="1" ht="17.25" customHeight="1" x14ac:dyDescent="0.2">
      <c r="A63" s="433">
        <v>60</v>
      </c>
      <c r="B63" s="316" t="s">
        <v>199</v>
      </c>
      <c r="C63" s="431"/>
      <c r="D63" s="432"/>
      <c r="E63" s="431"/>
      <c r="F63" s="432"/>
      <c r="G63" s="423"/>
      <c r="H63" s="424"/>
      <c r="I63" s="423"/>
      <c r="J63" s="424"/>
      <c r="K63" s="423"/>
      <c r="L63" s="424"/>
      <c r="M63" s="423"/>
      <c r="N63" s="424"/>
      <c r="O63" s="423"/>
      <c r="P63" s="424"/>
      <c r="Q63" s="423"/>
      <c r="R63" s="424"/>
      <c r="S63" s="423"/>
      <c r="T63" s="424"/>
      <c r="U63" s="423"/>
      <c r="V63" s="424"/>
      <c r="W63" s="423"/>
      <c r="X63" s="424"/>
      <c r="Y63" s="423"/>
      <c r="Z63" s="424"/>
      <c r="AA63" s="423"/>
      <c r="AB63" s="424"/>
      <c r="AC63" s="423">
        <v>1714</v>
      </c>
      <c r="AD63" s="424">
        <v>394</v>
      </c>
      <c r="AE63" s="423">
        <v>3349</v>
      </c>
      <c r="AF63" s="424">
        <v>626</v>
      </c>
      <c r="AG63" s="423">
        <v>4950</v>
      </c>
      <c r="AH63" s="424">
        <v>759</v>
      </c>
      <c r="AI63" s="423">
        <v>6707</v>
      </c>
      <c r="AJ63" s="424">
        <v>916</v>
      </c>
      <c r="AK63" s="423">
        <v>7992</v>
      </c>
      <c r="AL63" s="424">
        <v>1033</v>
      </c>
      <c r="AM63" s="423">
        <v>9210</v>
      </c>
      <c r="AN63" s="424">
        <v>1173</v>
      </c>
      <c r="AO63" s="423">
        <v>10392</v>
      </c>
      <c r="AP63" s="424">
        <v>1311</v>
      </c>
      <c r="AQ63" s="423">
        <v>11723</v>
      </c>
      <c r="AR63" s="424">
        <v>1456</v>
      </c>
      <c r="AS63" s="434">
        <v>12907</v>
      </c>
      <c r="AT63" s="435">
        <v>1534</v>
      </c>
      <c r="AU63" s="434">
        <v>15634</v>
      </c>
      <c r="AV63" s="435">
        <v>1616</v>
      </c>
      <c r="AW63" s="436">
        <v>18340</v>
      </c>
      <c r="AX63" s="437">
        <v>1696</v>
      </c>
      <c r="AY63" s="434">
        <v>20115</v>
      </c>
      <c r="AZ63" s="438">
        <v>1806</v>
      </c>
      <c r="BA63" s="434">
        <v>21706</v>
      </c>
      <c r="BB63" s="435">
        <v>1976</v>
      </c>
      <c r="BC63" s="434">
        <v>23352</v>
      </c>
      <c r="BD63" s="435">
        <v>2172</v>
      </c>
      <c r="BE63" s="436">
        <v>25602</v>
      </c>
      <c r="BF63" s="437">
        <v>2334</v>
      </c>
      <c r="BG63" s="434">
        <v>27967</v>
      </c>
      <c r="BH63" s="438">
        <v>2619</v>
      </c>
      <c r="BI63" s="434">
        <v>29361</v>
      </c>
      <c r="BJ63" s="435">
        <v>2941</v>
      </c>
      <c r="BK63" s="434">
        <v>30593</v>
      </c>
      <c r="BL63" s="435">
        <v>3171</v>
      </c>
      <c r="BM63" s="436">
        <v>31920</v>
      </c>
      <c r="BN63" s="437">
        <v>3376</v>
      </c>
      <c r="BO63" s="434">
        <v>33212</v>
      </c>
      <c r="BP63" s="438">
        <v>3581</v>
      </c>
      <c r="BQ63" s="434">
        <v>34628</v>
      </c>
      <c r="BR63" s="435">
        <v>3834</v>
      </c>
      <c r="BS63" s="434">
        <v>35864</v>
      </c>
      <c r="BT63" s="439">
        <v>4052</v>
      </c>
      <c r="BU63" s="436">
        <v>37128</v>
      </c>
      <c r="BV63" s="437">
        <v>4273</v>
      </c>
      <c r="BW63" s="434">
        <v>38483</v>
      </c>
      <c r="BX63" s="438">
        <v>4520</v>
      </c>
      <c r="BY63" s="434">
        <v>39862</v>
      </c>
      <c r="BZ63" s="435">
        <v>4802</v>
      </c>
      <c r="CA63" s="434">
        <v>40875</v>
      </c>
      <c r="CB63" s="439">
        <v>4981</v>
      </c>
      <c r="CC63" s="434">
        <v>42358</v>
      </c>
      <c r="CD63" s="439">
        <v>5217</v>
      </c>
      <c r="CE63" s="434">
        <v>43715</v>
      </c>
      <c r="CF63" s="439">
        <v>5457</v>
      </c>
      <c r="CG63" s="434">
        <v>45429</v>
      </c>
      <c r="CH63" s="439">
        <v>5708</v>
      </c>
      <c r="CI63" s="434">
        <v>46824</v>
      </c>
      <c r="CJ63" s="439">
        <v>5941</v>
      </c>
      <c r="CK63" s="434">
        <v>48138</v>
      </c>
      <c r="CL63" s="439">
        <v>6231</v>
      </c>
      <c r="CM63" s="434">
        <v>49667</v>
      </c>
      <c r="CN63" s="439">
        <v>6414</v>
      </c>
      <c r="CO63" s="434">
        <v>51096</v>
      </c>
      <c r="CP63" s="439">
        <v>6731</v>
      </c>
      <c r="CQ63" s="434">
        <v>52395</v>
      </c>
      <c r="CR63" s="439">
        <v>7000</v>
      </c>
      <c r="CS63" s="434">
        <v>53889</v>
      </c>
      <c r="CT63" s="439">
        <v>7265</v>
      </c>
      <c r="CU63" s="434">
        <v>55494</v>
      </c>
      <c r="CV63" s="439">
        <v>7536</v>
      </c>
      <c r="CW63" s="218">
        <v>57086</v>
      </c>
      <c r="CX63" s="450">
        <v>7801</v>
      </c>
      <c r="CY63" s="429"/>
      <c r="CZ63" s="429"/>
    </row>
    <row r="64" spans="1:104" s="441" customFormat="1" ht="17.25" customHeight="1" x14ac:dyDescent="0.2">
      <c r="A64" s="433">
        <v>61</v>
      </c>
      <c r="B64" s="316" t="s">
        <v>200</v>
      </c>
      <c r="C64" s="431"/>
      <c r="D64" s="432"/>
      <c r="E64" s="431"/>
      <c r="F64" s="432"/>
      <c r="G64" s="423"/>
      <c r="H64" s="424"/>
      <c r="I64" s="423"/>
      <c r="J64" s="424"/>
      <c r="K64" s="423"/>
      <c r="L64" s="424"/>
      <c r="M64" s="423"/>
      <c r="N64" s="424"/>
      <c r="O64" s="423"/>
      <c r="P64" s="424"/>
      <c r="Q64" s="423"/>
      <c r="R64" s="424"/>
      <c r="S64" s="423"/>
      <c r="T64" s="424"/>
      <c r="U64" s="423"/>
      <c r="V64" s="424"/>
      <c r="W64" s="423"/>
      <c r="X64" s="424"/>
      <c r="Y64" s="423"/>
      <c r="Z64" s="424"/>
      <c r="AA64" s="423"/>
      <c r="AB64" s="424"/>
      <c r="AC64" s="423">
        <v>6083</v>
      </c>
      <c r="AD64" s="424">
        <v>1691</v>
      </c>
      <c r="AE64" s="423">
        <v>11879</v>
      </c>
      <c r="AF64" s="424">
        <v>3165</v>
      </c>
      <c r="AG64" s="423">
        <v>17553</v>
      </c>
      <c r="AH64" s="424">
        <v>4156</v>
      </c>
      <c r="AI64" s="423">
        <v>25683</v>
      </c>
      <c r="AJ64" s="424">
        <v>5607</v>
      </c>
      <c r="AK64" s="423">
        <v>32016</v>
      </c>
      <c r="AL64" s="424">
        <v>6812</v>
      </c>
      <c r="AM64" s="423">
        <v>37472</v>
      </c>
      <c r="AN64" s="424">
        <v>7966</v>
      </c>
      <c r="AO64" s="423">
        <v>43092</v>
      </c>
      <c r="AP64" s="424">
        <v>8866</v>
      </c>
      <c r="AQ64" s="423">
        <v>49744</v>
      </c>
      <c r="AR64" s="424">
        <v>9968</v>
      </c>
      <c r="AS64" s="434">
        <v>55283</v>
      </c>
      <c r="AT64" s="435">
        <v>10837</v>
      </c>
      <c r="AU64" s="434">
        <v>69180</v>
      </c>
      <c r="AV64" s="435">
        <v>11729</v>
      </c>
      <c r="AW64" s="436">
        <v>79933</v>
      </c>
      <c r="AX64" s="437">
        <v>12568</v>
      </c>
      <c r="AY64" s="434">
        <v>87578</v>
      </c>
      <c r="AZ64" s="438">
        <v>13657</v>
      </c>
      <c r="BA64" s="434">
        <v>94039</v>
      </c>
      <c r="BB64" s="435">
        <v>14632</v>
      </c>
      <c r="BC64" s="434">
        <v>99300</v>
      </c>
      <c r="BD64" s="435">
        <v>15585</v>
      </c>
      <c r="BE64" s="436">
        <v>106376</v>
      </c>
      <c r="BF64" s="437">
        <v>16388</v>
      </c>
      <c r="BG64" s="434">
        <v>114168</v>
      </c>
      <c r="BH64" s="438">
        <v>17845</v>
      </c>
      <c r="BI64" s="434">
        <v>120124</v>
      </c>
      <c r="BJ64" s="435">
        <v>19717</v>
      </c>
      <c r="BK64" s="434">
        <v>125413</v>
      </c>
      <c r="BL64" s="435">
        <v>20890</v>
      </c>
      <c r="BM64" s="436">
        <v>131112</v>
      </c>
      <c r="BN64" s="437">
        <v>21911</v>
      </c>
      <c r="BO64" s="434">
        <v>137529</v>
      </c>
      <c r="BP64" s="438">
        <v>23360</v>
      </c>
      <c r="BQ64" s="434">
        <v>144345</v>
      </c>
      <c r="BR64" s="435">
        <v>24853</v>
      </c>
      <c r="BS64" s="434">
        <v>150488</v>
      </c>
      <c r="BT64" s="439">
        <v>26335</v>
      </c>
      <c r="BU64" s="436">
        <v>156066</v>
      </c>
      <c r="BV64" s="437">
        <v>27669</v>
      </c>
      <c r="BW64" s="434">
        <v>162634</v>
      </c>
      <c r="BX64" s="438">
        <v>29408</v>
      </c>
      <c r="BY64" s="434">
        <v>169524</v>
      </c>
      <c r="BZ64" s="435">
        <v>31355</v>
      </c>
      <c r="CA64" s="434">
        <v>174523</v>
      </c>
      <c r="CB64" s="439">
        <v>33009</v>
      </c>
      <c r="CC64" s="434">
        <v>180924</v>
      </c>
      <c r="CD64" s="439">
        <v>34340</v>
      </c>
      <c r="CE64" s="434">
        <v>187150</v>
      </c>
      <c r="CF64" s="439">
        <v>36007</v>
      </c>
      <c r="CG64" s="434">
        <v>194587</v>
      </c>
      <c r="CH64" s="439">
        <v>37752</v>
      </c>
      <c r="CI64" s="434">
        <v>200715</v>
      </c>
      <c r="CJ64" s="439">
        <v>39440</v>
      </c>
      <c r="CK64" s="434">
        <v>206995</v>
      </c>
      <c r="CL64" s="439">
        <v>41031</v>
      </c>
      <c r="CM64" s="434">
        <v>214239</v>
      </c>
      <c r="CN64" s="439">
        <v>42941</v>
      </c>
      <c r="CO64" s="434">
        <v>221437</v>
      </c>
      <c r="CP64" s="439">
        <v>44889</v>
      </c>
      <c r="CQ64" s="434">
        <v>227893</v>
      </c>
      <c r="CR64" s="439">
        <v>46856</v>
      </c>
      <c r="CS64" s="434">
        <v>234716</v>
      </c>
      <c r="CT64" s="439">
        <v>48517</v>
      </c>
      <c r="CU64" s="434">
        <v>242543</v>
      </c>
      <c r="CV64" s="439">
        <v>50761</v>
      </c>
      <c r="CW64" s="218">
        <v>250281</v>
      </c>
      <c r="CX64" s="450">
        <v>52944</v>
      </c>
      <c r="CY64" s="429"/>
      <c r="CZ64" s="429"/>
    </row>
    <row r="65" spans="1:106" s="441" customFormat="1" ht="17.25" customHeight="1" x14ac:dyDescent="0.2">
      <c r="A65" s="433">
        <v>62</v>
      </c>
      <c r="B65" s="316" t="s">
        <v>201</v>
      </c>
      <c r="C65" s="431"/>
      <c r="D65" s="432"/>
      <c r="E65" s="431"/>
      <c r="F65" s="432"/>
      <c r="G65" s="423"/>
      <c r="H65" s="424"/>
      <c r="I65" s="423"/>
      <c r="J65" s="424"/>
      <c r="K65" s="423"/>
      <c r="L65" s="424"/>
      <c r="M65" s="423"/>
      <c r="N65" s="424"/>
      <c r="O65" s="423"/>
      <c r="P65" s="424"/>
      <c r="Q65" s="423"/>
      <c r="R65" s="424"/>
      <c r="S65" s="423"/>
      <c r="T65" s="424"/>
      <c r="U65" s="423"/>
      <c r="V65" s="424"/>
      <c r="W65" s="423"/>
      <c r="X65" s="424"/>
      <c r="Y65" s="423"/>
      <c r="Z65" s="424"/>
      <c r="AA65" s="423"/>
      <c r="AB65" s="424"/>
      <c r="AC65" s="423">
        <v>998</v>
      </c>
      <c r="AD65" s="424">
        <v>719</v>
      </c>
      <c r="AE65" s="423">
        <v>2318</v>
      </c>
      <c r="AF65" s="424">
        <v>968</v>
      </c>
      <c r="AG65" s="423">
        <v>3327</v>
      </c>
      <c r="AH65" s="424">
        <v>1086</v>
      </c>
      <c r="AI65" s="423">
        <v>4622</v>
      </c>
      <c r="AJ65" s="424">
        <v>1195</v>
      </c>
      <c r="AK65" s="423">
        <v>5432</v>
      </c>
      <c r="AL65" s="424">
        <v>1295</v>
      </c>
      <c r="AM65" s="423">
        <v>6188</v>
      </c>
      <c r="AN65" s="424">
        <v>1389</v>
      </c>
      <c r="AO65" s="423">
        <v>6993</v>
      </c>
      <c r="AP65" s="424">
        <v>1486</v>
      </c>
      <c r="AQ65" s="423">
        <v>7939</v>
      </c>
      <c r="AR65" s="424">
        <v>1567</v>
      </c>
      <c r="AS65" s="434">
        <v>8651</v>
      </c>
      <c r="AT65" s="435">
        <v>1631</v>
      </c>
      <c r="AU65" s="434">
        <v>10427</v>
      </c>
      <c r="AV65" s="435">
        <v>1710</v>
      </c>
      <c r="AW65" s="436">
        <v>12487</v>
      </c>
      <c r="AX65" s="437">
        <v>1795</v>
      </c>
      <c r="AY65" s="434">
        <v>13870</v>
      </c>
      <c r="AZ65" s="438">
        <v>1869</v>
      </c>
      <c r="BA65" s="434">
        <v>14711</v>
      </c>
      <c r="BB65" s="435">
        <v>1960</v>
      </c>
      <c r="BC65" s="434">
        <v>15671</v>
      </c>
      <c r="BD65" s="435">
        <v>2048</v>
      </c>
      <c r="BE65" s="436">
        <v>16794</v>
      </c>
      <c r="BF65" s="437">
        <v>2127</v>
      </c>
      <c r="BG65" s="434">
        <v>17931</v>
      </c>
      <c r="BH65" s="438">
        <v>2238</v>
      </c>
      <c r="BI65" s="434">
        <v>18660</v>
      </c>
      <c r="BJ65" s="435">
        <v>2390</v>
      </c>
      <c r="BK65" s="434">
        <v>19308</v>
      </c>
      <c r="BL65" s="435">
        <v>2459</v>
      </c>
      <c r="BM65" s="436">
        <v>20047</v>
      </c>
      <c r="BN65" s="437">
        <v>2533</v>
      </c>
      <c r="BO65" s="434">
        <v>20756</v>
      </c>
      <c r="BP65" s="438">
        <v>2631</v>
      </c>
      <c r="BQ65" s="434">
        <v>21646</v>
      </c>
      <c r="BR65" s="435">
        <v>2730</v>
      </c>
      <c r="BS65" s="434">
        <v>22344</v>
      </c>
      <c r="BT65" s="439">
        <v>2831</v>
      </c>
      <c r="BU65" s="436">
        <v>23098</v>
      </c>
      <c r="BV65" s="437">
        <v>2929</v>
      </c>
      <c r="BW65" s="434">
        <v>23913</v>
      </c>
      <c r="BX65" s="438">
        <v>3030</v>
      </c>
      <c r="BY65" s="434">
        <v>24702</v>
      </c>
      <c r="BZ65" s="435">
        <v>3142</v>
      </c>
      <c r="CA65" s="434">
        <v>25376</v>
      </c>
      <c r="CB65" s="439">
        <v>3246</v>
      </c>
      <c r="CC65" s="434">
        <v>26214</v>
      </c>
      <c r="CD65" s="439">
        <v>3370</v>
      </c>
      <c r="CE65" s="434">
        <v>26998</v>
      </c>
      <c r="CF65" s="439">
        <v>3478</v>
      </c>
      <c r="CG65" s="434">
        <v>27831</v>
      </c>
      <c r="CH65" s="439">
        <v>3594</v>
      </c>
      <c r="CI65" s="434">
        <v>28592</v>
      </c>
      <c r="CJ65" s="439">
        <v>3703</v>
      </c>
      <c r="CK65" s="434">
        <v>29378</v>
      </c>
      <c r="CL65" s="439">
        <v>3817</v>
      </c>
      <c r="CM65" s="434">
        <v>30272</v>
      </c>
      <c r="CN65" s="439">
        <v>3914</v>
      </c>
      <c r="CO65" s="434">
        <v>31084</v>
      </c>
      <c r="CP65" s="439">
        <v>4028</v>
      </c>
      <c r="CQ65" s="434">
        <v>31940</v>
      </c>
      <c r="CR65" s="439">
        <v>4156</v>
      </c>
      <c r="CS65" s="434">
        <v>32838</v>
      </c>
      <c r="CT65" s="439">
        <v>4259</v>
      </c>
      <c r="CU65" s="434">
        <v>33739</v>
      </c>
      <c r="CV65" s="439">
        <v>4389</v>
      </c>
      <c r="CW65" s="218">
        <v>34634</v>
      </c>
      <c r="CX65" s="450">
        <v>4516</v>
      </c>
      <c r="CY65" s="429"/>
      <c r="CZ65" s="429"/>
    </row>
    <row r="66" spans="1:106" s="441" customFormat="1" ht="17.25" customHeight="1" thickBot="1" x14ac:dyDescent="0.25">
      <c r="A66" s="433">
        <v>63</v>
      </c>
      <c r="B66" s="316" t="s">
        <v>202</v>
      </c>
      <c r="C66" s="431"/>
      <c r="D66" s="432"/>
      <c r="E66" s="431"/>
      <c r="F66" s="432"/>
      <c r="G66" s="423"/>
      <c r="H66" s="424"/>
      <c r="I66" s="423"/>
      <c r="J66" s="424"/>
      <c r="K66" s="423"/>
      <c r="L66" s="424"/>
      <c r="M66" s="423"/>
      <c r="N66" s="424"/>
      <c r="O66" s="423"/>
      <c r="P66" s="424"/>
      <c r="Q66" s="423"/>
      <c r="R66" s="424"/>
      <c r="S66" s="423"/>
      <c r="T66" s="424"/>
      <c r="U66" s="423"/>
      <c r="V66" s="424"/>
      <c r="W66" s="423"/>
      <c r="X66" s="424"/>
      <c r="Y66" s="423"/>
      <c r="Z66" s="424"/>
      <c r="AA66" s="423"/>
      <c r="AB66" s="424"/>
      <c r="AC66" s="423">
        <v>46</v>
      </c>
      <c r="AD66" s="424">
        <v>55</v>
      </c>
      <c r="AE66" s="423">
        <v>92</v>
      </c>
      <c r="AF66" s="424">
        <v>88</v>
      </c>
      <c r="AG66" s="423">
        <v>129</v>
      </c>
      <c r="AH66" s="424">
        <v>103</v>
      </c>
      <c r="AI66" s="423">
        <v>174</v>
      </c>
      <c r="AJ66" s="424">
        <v>122</v>
      </c>
      <c r="AK66" s="423">
        <v>208</v>
      </c>
      <c r="AL66" s="424">
        <v>142</v>
      </c>
      <c r="AM66" s="423">
        <v>260</v>
      </c>
      <c r="AN66" s="424">
        <v>155</v>
      </c>
      <c r="AO66" s="423">
        <v>293</v>
      </c>
      <c r="AP66" s="424">
        <v>174</v>
      </c>
      <c r="AQ66" s="423">
        <v>347</v>
      </c>
      <c r="AR66" s="424">
        <v>192</v>
      </c>
      <c r="AS66" s="434">
        <v>362</v>
      </c>
      <c r="AT66" s="435">
        <v>205</v>
      </c>
      <c r="AU66" s="434">
        <v>486</v>
      </c>
      <c r="AV66" s="435">
        <v>220</v>
      </c>
      <c r="AW66" s="436">
        <v>597</v>
      </c>
      <c r="AX66" s="437">
        <v>232</v>
      </c>
      <c r="AY66" s="434">
        <v>642</v>
      </c>
      <c r="AZ66" s="438">
        <v>249</v>
      </c>
      <c r="BA66" s="434">
        <v>688</v>
      </c>
      <c r="BB66" s="435">
        <v>259</v>
      </c>
      <c r="BC66" s="434">
        <v>733</v>
      </c>
      <c r="BD66" s="435">
        <v>268</v>
      </c>
      <c r="BE66" s="436">
        <v>779</v>
      </c>
      <c r="BF66" s="437">
        <v>284</v>
      </c>
      <c r="BG66" s="434">
        <v>834</v>
      </c>
      <c r="BH66" s="438">
        <v>301</v>
      </c>
      <c r="BI66" s="434">
        <v>877</v>
      </c>
      <c r="BJ66" s="435">
        <v>329</v>
      </c>
      <c r="BK66" s="434">
        <v>921</v>
      </c>
      <c r="BL66" s="435">
        <v>342</v>
      </c>
      <c r="BM66" s="436">
        <v>966</v>
      </c>
      <c r="BN66" s="437">
        <v>352</v>
      </c>
      <c r="BO66" s="434">
        <v>1012</v>
      </c>
      <c r="BP66" s="438">
        <v>368</v>
      </c>
      <c r="BQ66" s="434">
        <v>1051</v>
      </c>
      <c r="BR66" s="435">
        <v>394</v>
      </c>
      <c r="BS66" s="434">
        <v>1096</v>
      </c>
      <c r="BT66" s="439">
        <v>416</v>
      </c>
      <c r="BU66" s="436">
        <v>1145</v>
      </c>
      <c r="BV66" s="437">
        <v>431</v>
      </c>
      <c r="BW66" s="434">
        <v>1202</v>
      </c>
      <c r="BX66" s="438">
        <v>449</v>
      </c>
      <c r="BY66" s="434">
        <v>1284</v>
      </c>
      <c r="BZ66" s="435">
        <v>479</v>
      </c>
      <c r="CA66" s="434">
        <v>1362</v>
      </c>
      <c r="CB66" s="439">
        <v>502</v>
      </c>
      <c r="CC66" s="434">
        <v>1438</v>
      </c>
      <c r="CD66" s="439">
        <v>518</v>
      </c>
      <c r="CE66" s="434">
        <v>1511</v>
      </c>
      <c r="CF66" s="439">
        <v>534</v>
      </c>
      <c r="CG66" s="434">
        <v>1617</v>
      </c>
      <c r="CH66" s="439">
        <v>554</v>
      </c>
      <c r="CI66" s="434">
        <v>1689</v>
      </c>
      <c r="CJ66" s="439">
        <v>576</v>
      </c>
      <c r="CK66" s="434">
        <v>1746</v>
      </c>
      <c r="CL66" s="439">
        <v>604</v>
      </c>
      <c r="CM66" s="434">
        <v>1833</v>
      </c>
      <c r="CN66" s="439">
        <v>630</v>
      </c>
      <c r="CO66" s="434">
        <v>1911</v>
      </c>
      <c r="CP66" s="439">
        <v>659</v>
      </c>
      <c r="CQ66" s="434">
        <v>1993</v>
      </c>
      <c r="CR66" s="439">
        <v>681</v>
      </c>
      <c r="CS66" s="434">
        <v>2070</v>
      </c>
      <c r="CT66" s="439">
        <v>714</v>
      </c>
      <c r="CU66" s="434">
        <v>2142</v>
      </c>
      <c r="CV66" s="439">
        <v>730</v>
      </c>
      <c r="CW66" s="218">
        <v>2238</v>
      </c>
      <c r="CX66" s="450">
        <v>749</v>
      </c>
      <c r="CY66" s="429"/>
      <c r="CZ66" s="429"/>
    </row>
    <row r="67" spans="1:106" s="441" customFormat="1" ht="17.25" customHeight="1" thickBot="1" x14ac:dyDescent="0.25">
      <c r="A67" s="433">
        <v>64</v>
      </c>
      <c r="B67" s="316" t="s">
        <v>203</v>
      </c>
      <c r="C67" s="431"/>
      <c r="D67" s="432"/>
      <c r="E67" s="431"/>
      <c r="F67" s="432"/>
      <c r="G67" s="423"/>
      <c r="H67" s="424"/>
      <c r="I67" s="423"/>
      <c r="J67" s="424"/>
      <c r="K67" s="423"/>
      <c r="L67" s="424"/>
      <c r="M67" s="423"/>
      <c r="N67" s="424"/>
      <c r="O67" s="423"/>
      <c r="P67" s="424"/>
      <c r="Q67" s="423"/>
      <c r="R67" s="424"/>
      <c r="S67" s="423"/>
      <c r="T67" s="424"/>
      <c r="U67" s="423"/>
      <c r="V67" s="424"/>
      <c r="W67" s="423"/>
      <c r="X67" s="424"/>
      <c r="Y67" s="423"/>
      <c r="Z67" s="424"/>
      <c r="AA67" s="423"/>
      <c r="AB67" s="424"/>
      <c r="AC67" s="423">
        <v>2048</v>
      </c>
      <c r="AD67" s="424">
        <v>47</v>
      </c>
      <c r="AE67" s="423">
        <v>4723</v>
      </c>
      <c r="AF67" s="424">
        <v>98</v>
      </c>
      <c r="AG67" s="423">
        <v>9141</v>
      </c>
      <c r="AH67" s="424">
        <v>125</v>
      </c>
      <c r="AI67" s="423">
        <v>13936</v>
      </c>
      <c r="AJ67" s="424">
        <v>165</v>
      </c>
      <c r="AK67" s="423">
        <v>18826</v>
      </c>
      <c r="AL67" s="424">
        <v>201</v>
      </c>
      <c r="AM67" s="423">
        <v>24321</v>
      </c>
      <c r="AN67" s="424">
        <v>246</v>
      </c>
      <c r="AO67" s="423">
        <v>31790</v>
      </c>
      <c r="AP67" s="424">
        <v>280</v>
      </c>
      <c r="AQ67" s="423">
        <v>38693</v>
      </c>
      <c r="AR67" s="424">
        <v>310</v>
      </c>
      <c r="AS67" s="434">
        <v>43796</v>
      </c>
      <c r="AT67" s="435">
        <v>363</v>
      </c>
      <c r="AU67" s="434">
        <v>53177</v>
      </c>
      <c r="AV67" s="435">
        <v>425</v>
      </c>
      <c r="AW67" s="436">
        <v>61342</v>
      </c>
      <c r="AX67" s="437">
        <v>467</v>
      </c>
      <c r="AY67" s="434">
        <v>71113</v>
      </c>
      <c r="AZ67" s="438">
        <v>530</v>
      </c>
      <c r="BA67" s="434">
        <v>80559</v>
      </c>
      <c r="BB67" s="435">
        <v>590</v>
      </c>
      <c r="BC67" s="434">
        <v>89005</v>
      </c>
      <c r="BD67" s="435">
        <v>623</v>
      </c>
      <c r="BE67" s="436">
        <v>98202</v>
      </c>
      <c r="BF67" s="437">
        <v>662</v>
      </c>
      <c r="BG67" s="434">
        <v>107915</v>
      </c>
      <c r="BH67" s="438">
        <v>726</v>
      </c>
      <c r="BI67" s="434">
        <v>116649</v>
      </c>
      <c r="BJ67" s="435">
        <v>787</v>
      </c>
      <c r="BK67" s="434">
        <v>124823</v>
      </c>
      <c r="BL67" s="435">
        <v>836</v>
      </c>
      <c r="BM67" s="436">
        <v>134029</v>
      </c>
      <c r="BN67" s="437">
        <v>866</v>
      </c>
      <c r="BO67" s="434">
        <v>142541</v>
      </c>
      <c r="BP67" s="438">
        <v>914</v>
      </c>
      <c r="BQ67" s="434">
        <v>150736</v>
      </c>
      <c r="BR67" s="435">
        <v>963</v>
      </c>
      <c r="BS67" s="434">
        <v>158235</v>
      </c>
      <c r="BT67" s="439">
        <v>1000</v>
      </c>
      <c r="BU67" s="436">
        <v>166059</v>
      </c>
      <c r="BV67" s="437">
        <v>1050</v>
      </c>
      <c r="BW67" s="434">
        <v>174487</v>
      </c>
      <c r="BX67" s="438">
        <v>1122</v>
      </c>
      <c r="BY67" s="434">
        <v>183123</v>
      </c>
      <c r="BZ67" s="435">
        <v>1186</v>
      </c>
      <c r="CA67" s="434">
        <v>189493</v>
      </c>
      <c r="CB67" s="439">
        <v>1250</v>
      </c>
      <c r="CC67" s="434">
        <v>199728</v>
      </c>
      <c r="CD67" s="439">
        <v>1312</v>
      </c>
      <c r="CE67" s="434">
        <v>208779</v>
      </c>
      <c r="CF67" s="439">
        <v>1374</v>
      </c>
      <c r="CG67" s="434">
        <v>218861</v>
      </c>
      <c r="CH67" s="439">
        <v>1432</v>
      </c>
      <c r="CI67" s="434">
        <v>227957</v>
      </c>
      <c r="CJ67" s="439">
        <v>1484</v>
      </c>
      <c r="CK67" s="434">
        <v>238240</v>
      </c>
      <c r="CL67" s="439">
        <v>1552</v>
      </c>
      <c r="CM67" s="434">
        <v>247524</v>
      </c>
      <c r="CN67" s="439">
        <v>1583</v>
      </c>
      <c r="CO67" s="434">
        <v>256002</v>
      </c>
      <c r="CP67" s="439">
        <v>1657</v>
      </c>
      <c r="CQ67" s="434">
        <v>264135</v>
      </c>
      <c r="CR67" s="439">
        <v>1727</v>
      </c>
      <c r="CS67" s="434">
        <v>273374</v>
      </c>
      <c r="CT67" s="439">
        <v>1785</v>
      </c>
      <c r="CU67" s="434">
        <v>282427</v>
      </c>
      <c r="CV67" s="439">
        <v>1848</v>
      </c>
      <c r="CW67" s="218">
        <v>290940</v>
      </c>
      <c r="CX67" s="450">
        <v>1924</v>
      </c>
      <c r="CY67" s="429"/>
      <c r="CZ67" s="429"/>
      <c r="DA67" s="489" t="s">
        <v>67</v>
      </c>
      <c r="DB67" s="490"/>
    </row>
    <row r="68" spans="1:106" s="441" customFormat="1" ht="17.25" customHeight="1" x14ac:dyDescent="0.2">
      <c r="A68" s="433">
        <v>65</v>
      </c>
      <c r="B68" s="316" t="s">
        <v>204</v>
      </c>
      <c r="C68" s="431"/>
      <c r="D68" s="432"/>
      <c r="E68" s="431"/>
      <c r="F68" s="432"/>
      <c r="G68" s="423"/>
      <c r="H68" s="424"/>
      <c r="I68" s="423"/>
      <c r="J68" s="424"/>
      <c r="K68" s="423"/>
      <c r="L68" s="424"/>
      <c r="M68" s="423"/>
      <c r="N68" s="424"/>
      <c r="O68" s="423"/>
      <c r="P68" s="424"/>
      <c r="Q68" s="423"/>
      <c r="R68" s="424"/>
      <c r="S68" s="423"/>
      <c r="T68" s="424"/>
      <c r="U68" s="423"/>
      <c r="V68" s="424"/>
      <c r="W68" s="423"/>
      <c r="X68" s="424"/>
      <c r="Y68" s="423"/>
      <c r="Z68" s="424"/>
      <c r="AA68" s="423"/>
      <c r="AB68" s="424"/>
      <c r="AC68" s="423">
        <v>9447</v>
      </c>
      <c r="AD68" s="424">
        <v>132</v>
      </c>
      <c r="AE68" s="423">
        <v>25046</v>
      </c>
      <c r="AF68" s="424">
        <v>271</v>
      </c>
      <c r="AG68" s="423">
        <v>39888</v>
      </c>
      <c r="AH68" s="424">
        <v>355</v>
      </c>
      <c r="AI68" s="423">
        <v>61471</v>
      </c>
      <c r="AJ68" s="424">
        <v>447</v>
      </c>
      <c r="AK68" s="423">
        <v>81921</v>
      </c>
      <c r="AL68" s="424">
        <v>588</v>
      </c>
      <c r="AM68" s="423">
        <v>104409</v>
      </c>
      <c r="AN68" s="424">
        <v>728</v>
      </c>
      <c r="AO68" s="423">
        <v>126652</v>
      </c>
      <c r="AP68" s="424">
        <v>793</v>
      </c>
      <c r="AQ68" s="423">
        <v>149659</v>
      </c>
      <c r="AR68" s="424">
        <v>874</v>
      </c>
      <c r="AS68" s="434">
        <v>166727</v>
      </c>
      <c r="AT68" s="435">
        <v>979</v>
      </c>
      <c r="AU68" s="434">
        <v>198108</v>
      </c>
      <c r="AV68" s="435">
        <v>1086</v>
      </c>
      <c r="AW68" s="436">
        <v>220898</v>
      </c>
      <c r="AX68" s="437">
        <v>1166</v>
      </c>
      <c r="AY68" s="434">
        <v>246103</v>
      </c>
      <c r="AZ68" s="438">
        <v>1253</v>
      </c>
      <c r="BA68" s="434">
        <v>270831</v>
      </c>
      <c r="BB68" s="435">
        <v>1370</v>
      </c>
      <c r="BC68" s="434">
        <v>294420</v>
      </c>
      <c r="BD68" s="435">
        <v>1485</v>
      </c>
      <c r="BE68" s="436">
        <v>319601</v>
      </c>
      <c r="BF68" s="437">
        <v>1578</v>
      </c>
      <c r="BG68" s="434">
        <v>346169</v>
      </c>
      <c r="BH68" s="438">
        <v>1663</v>
      </c>
      <c r="BI68" s="434">
        <v>372254</v>
      </c>
      <c r="BJ68" s="435">
        <v>1863</v>
      </c>
      <c r="BK68" s="434">
        <v>399040</v>
      </c>
      <c r="BL68" s="435">
        <v>2000</v>
      </c>
      <c r="BM68" s="436">
        <v>427314</v>
      </c>
      <c r="BN68" s="437">
        <v>2116</v>
      </c>
      <c r="BO68" s="434">
        <v>453916</v>
      </c>
      <c r="BP68" s="438">
        <v>2225</v>
      </c>
      <c r="BQ68" s="434">
        <v>480553</v>
      </c>
      <c r="BR68" s="435">
        <v>2386</v>
      </c>
      <c r="BS68" s="434">
        <v>506585</v>
      </c>
      <c r="BT68" s="439">
        <v>2570</v>
      </c>
      <c r="BU68" s="436">
        <v>531269</v>
      </c>
      <c r="BV68" s="437">
        <v>2692</v>
      </c>
      <c r="BW68" s="434">
        <v>557345</v>
      </c>
      <c r="BX68" s="438">
        <v>2844</v>
      </c>
      <c r="BY68" s="434">
        <v>583228</v>
      </c>
      <c r="BZ68" s="435">
        <v>3059</v>
      </c>
      <c r="CA68" s="434">
        <v>605098</v>
      </c>
      <c r="CB68" s="439">
        <v>3254</v>
      </c>
      <c r="CC68" s="434">
        <v>629691</v>
      </c>
      <c r="CD68" s="439">
        <v>3391</v>
      </c>
      <c r="CE68" s="434">
        <v>651686</v>
      </c>
      <c r="CF68" s="439">
        <v>3491</v>
      </c>
      <c r="CG68" s="434">
        <v>678448</v>
      </c>
      <c r="CH68" s="439">
        <v>3667</v>
      </c>
      <c r="CI68" s="434">
        <v>702981</v>
      </c>
      <c r="CJ68" s="439">
        <v>3865</v>
      </c>
      <c r="CK68" s="434">
        <v>725769</v>
      </c>
      <c r="CL68" s="439">
        <v>3977</v>
      </c>
      <c r="CM68" s="434">
        <v>750553</v>
      </c>
      <c r="CN68" s="439">
        <v>4084</v>
      </c>
      <c r="CO68" s="434">
        <v>775744</v>
      </c>
      <c r="CP68" s="439">
        <v>4273</v>
      </c>
      <c r="CQ68" s="434">
        <v>801789</v>
      </c>
      <c r="CR68" s="439">
        <v>4467</v>
      </c>
      <c r="CS68" s="434">
        <v>829439</v>
      </c>
      <c r="CT68" s="439">
        <v>4592</v>
      </c>
      <c r="CU68" s="434">
        <v>855789</v>
      </c>
      <c r="CV68" s="439">
        <v>4706</v>
      </c>
      <c r="CW68" s="218">
        <v>881320</v>
      </c>
      <c r="CX68" s="450">
        <v>4887</v>
      </c>
      <c r="CY68" s="429"/>
      <c r="CZ68" s="429"/>
    </row>
    <row r="69" spans="1:106" s="441" customFormat="1" ht="17.25" customHeight="1" x14ac:dyDescent="0.2">
      <c r="A69" s="433">
        <v>66</v>
      </c>
      <c r="B69" s="316" t="s">
        <v>205</v>
      </c>
      <c r="C69" s="431"/>
      <c r="D69" s="432"/>
      <c r="E69" s="431"/>
      <c r="F69" s="432"/>
      <c r="G69" s="423"/>
      <c r="H69" s="424"/>
      <c r="I69" s="423"/>
      <c r="J69" s="424"/>
      <c r="K69" s="423"/>
      <c r="L69" s="424"/>
      <c r="M69" s="423"/>
      <c r="N69" s="424"/>
      <c r="O69" s="423"/>
      <c r="P69" s="424"/>
      <c r="Q69" s="423"/>
      <c r="R69" s="424"/>
      <c r="S69" s="423"/>
      <c r="T69" s="424"/>
      <c r="U69" s="423"/>
      <c r="V69" s="424"/>
      <c r="W69" s="423"/>
      <c r="X69" s="424"/>
      <c r="Y69" s="423"/>
      <c r="Z69" s="424"/>
      <c r="AA69" s="423"/>
      <c r="AB69" s="424"/>
      <c r="AC69" s="423">
        <v>31205</v>
      </c>
      <c r="AD69" s="424">
        <v>1428</v>
      </c>
      <c r="AE69" s="423">
        <v>64713</v>
      </c>
      <c r="AF69" s="424">
        <v>2669</v>
      </c>
      <c r="AG69" s="423">
        <v>94530</v>
      </c>
      <c r="AH69" s="424">
        <v>3753</v>
      </c>
      <c r="AI69" s="423">
        <v>133466</v>
      </c>
      <c r="AJ69" s="424">
        <v>5001</v>
      </c>
      <c r="AK69" s="423">
        <v>166218</v>
      </c>
      <c r="AL69" s="424">
        <v>6327</v>
      </c>
      <c r="AM69" s="423">
        <v>201210</v>
      </c>
      <c r="AN69" s="424">
        <v>8193</v>
      </c>
      <c r="AO69" s="423">
        <v>237710</v>
      </c>
      <c r="AP69" s="424">
        <v>10377</v>
      </c>
      <c r="AQ69" s="423">
        <v>274913</v>
      </c>
      <c r="AR69" s="424">
        <v>12409</v>
      </c>
      <c r="AS69" s="434">
        <v>298342</v>
      </c>
      <c r="AT69" s="435">
        <v>14735</v>
      </c>
      <c r="AU69" s="434">
        <v>342759</v>
      </c>
      <c r="AV69" s="435">
        <v>17022</v>
      </c>
      <c r="AW69" s="436">
        <v>377165</v>
      </c>
      <c r="AX69" s="437">
        <v>19006</v>
      </c>
      <c r="AY69" s="434">
        <v>415890</v>
      </c>
      <c r="AZ69" s="438">
        <v>21489</v>
      </c>
      <c r="BA69" s="434">
        <v>450165</v>
      </c>
      <c r="BB69" s="435">
        <v>23782</v>
      </c>
      <c r="BC69" s="434">
        <v>484934</v>
      </c>
      <c r="BD69" s="435">
        <v>25969</v>
      </c>
      <c r="BE69" s="436">
        <v>522634</v>
      </c>
      <c r="BF69" s="437">
        <v>28156</v>
      </c>
      <c r="BG69" s="434">
        <v>562128</v>
      </c>
      <c r="BH69" s="438">
        <v>31090</v>
      </c>
      <c r="BI69" s="434">
        <v>597989</v>
      </c>
      <c r="BJ69" s="435">
        <v>36077</v>
      </c>
      <c r="BK69" s="434">
        <v>633078</v>
      </c>
      <c r="BL69" s="435">
        <v>39023</v>
      </c>
      <c r="BM69" s="436">
        <v>672214</v>
      </c>
      <c r="BN69" s="437">
        <v>42363</v>
      </c>
      <c r="BO69" s="434">
        <v>707111</v>
      </c>
      <c r="BP69" s="438">
        <v>45735</v>
      </c>
      <c r="BQ69" s="434">
        <v>742684</v>
      </c>
      <c r="BR69" s="435">
        <v>49352</v>
      </c>
      <c r="BS69" s="434">
        <v>776626</v>
      </c>
      <c r="BT69" s="439">
        <v>52593</v>
      </c>
      <c r="BU69" s="436">
        <v>811934</v>
      </c>
      <c r="BV69" s="437">
        <v>56210</v>
      </c>
      <c r="BW69" s="434">
        <v>848032</v>
      </c>
      <c r="BX69" s="438">
        <v>60064</v>
      </c>
      <c r="BY69" s="434">
        <v>881873</v>
      </c>
      <c r="BZ69" s="435">
        <v>63583</v>
      </c>
      <c r="CA69" s="434">
        <v>910603</v>
      </c>
      <c r="CB69" s="439">
        <v>66664</v>
      </c>
      <c r="CC69" s="434">
        <v>947798</v>
      </c>
      <c r="CD69" s="439">
        <v>69876</v>
      </c>
      <c r="CE69" s="434">
        <v>979410</v>
      </c>
      <c r="CF69" s="439">
        <v>73017</v>
      </c>
      <c r="CG69" s="434">
        <v>1016102</v>
      </c>
      <c r="CH69" s="439">
        <v>76143</v>
      </c>
      <c r="CI69" s="434">
        <v>1049820</v>
      </c>
      <c r="CJ69" s="439">
        <v>79024</v>
      </c>
      <c r="CK69" s="434">
        <v>1084565</v>
      </c>
      <c r="CL69" s="439">
        <v>82132</v>
      </c>
      <c r="CM69" s="434">
        <v>1119633</v>
      </c>
      <c r="CN69" s="439">
        <v>85034</v>
      </c>
      <c r="CO69" s="434">
        <v>1152819</v>
      </c>
      <c r="CP69" s="439">
        <v>88137</v>
      </c>
      <c r="CQ69" s="434">
        <v>1187410</v>
      </c>
      <c r="CR69" s="439">
        <v>91056</v>
      </c>
      <c r="CS69" s="434">
        <v>1223069</v>
      </c>
      <c r="CT69" s="439">
        <v>94093</v>
      </c>
      <c r="CU69" s="434">
        <v>1257205</v>
      </c>
      <c r="CV69" s="439">
        <v>97008</v>
      </c>
      <c r="CW69" s="218">
        <v>1289293</v>
      </c>
      <c r="CX69" s="450">
        <v>99831</v>
      </c>
      <c r="CY69" s="429"/>
      <c r="CZ69" s="429"/>
    </row>
    <row r="70" spans="1:106" s="441" customFormat="1" ht="17.25" customHeight="1" x14ac:dyDescent="0.2">
      <c r="A70" s="433">
        <v>67</v>
      </c>
      <c r="B70" s="316" t="s">
        <v>206</v>
      </c>
      <c r="C70" s="431"/>
      <c r="D70" s="432"/>
      <c r="E70" s="431"/>
      <c r="F70" s="432"/>
      <c r="G70" s="423"/>
      <c r="H70" s="424"/>
      <c r="I70" s="423"/>
      <c r="J70" s="424"/>
      <c r="K70" s="423"/>
      <c r="L70" s="424"/>
      <c r="M70" s="423"/>
      <c r="N70" s="424"/>
      <c r="O70" s="423"/>
      <c r="P70" s="424"/>
      <c r="Q70" s="423"/>
      <c r="R70" s="424"/>
      <c r="S70" s="423"/>
      <c r="T70" s="424"/>
      <c r="U70" s="423"/>
      <c r="V70" s="424"/>
      <c r="W70" s="423"/>
      <c r="X70" s="424"/>
      <c r="Y70" s="423"/>
      <c r="Z70" s="424"/>
      <c r="AA70" s="423"/>
      <c r="AB70" s="424"/>
      <c r="AC70" s="423">
        <v>231</v>
      </c>
      <c r="AD70" s="424">
        <v>246</v>
      </c>
      <c r="AE70" s="423">
        <v>332</v>
      </c>
      <c r="AF70" s="424">
        <v>298</v>
      </c>
      <c r="AG70" s="423">
        <v>401</v>
      </c>
      <c r="AH70" s="424">
        <v>329</v>
      </c>
      <c r="AI70" s="423">
        <v>427</v>
      </c>
      <c r="AJ70" s="424">
        <v>380</v>
      </c>
      <c r="AK70" s="423">
        <v>484</v>
      </c>
      <c r="AL70" s="424">
        <v>426</v>
      </c>
      <c r="AM70" s="423">
        <v>520</v>
      </c>
      <c r="AN70" s="424">
        <v>461</v>
      </c>
      <c r="AO70" s="423">
        <v>566</v>
      </c>
      <c r="AP70" s="424">
        <v>500</v>
      </c>
      <c r="AQ70" s="423">
        <v>615</v>
      </c>
      <c r="AR70" s="424">
        <v>527</v>
      </c>
      <c r="AS70" s="434">
        <v>641</v>
      </c>
      <c r="AT70" s="435">
        <v>552</v>
      </c>
      <c r="AU70" s="434">
        <v>700</v>
      </c>
      <c r="AV70" s="435">
        <v>592</v>
      </c>
      <c r="AW70" s="436">
        <v>752</v>
      </c>
      <c r="AX70" s="437">
        <v>624</v>
      </c>
      <c r="AY70" s="434">
        <v>806</v>
      </c>
      <c r="AZ70" s="438">
        <v>654</v>
      </c>
      <c r="BA70" s="434">
        <v>863</v>
      </c>
      <c r="BB70" s="435">
        <v>695</v>
      </c>
      <c r="BC70" s="434">
        <v>912</v>
      </c>
      <c r="BD70" s="435">
        <v>735</v>
      </c>
      <c r="BE70" s="436">
        <v>951</v>
      </c>
      <c r="BF70" s="437">
        <v>773</v>
      </c>
      <c r="BG70" s="434">
        <v>996</v>
      </c>
      <c r="BH70" s="438">
        <v>800</v>
      </c>
      <c r="BI70" s="434">
        <v>1026</v>
      </c>
      <c r="BJ70" s="435">
        <v>869</v>
      </c>
      <c r="BK70" s="434">
        <v>1072</v>
      </c>
      <c r="BL70" s="435">
        <v>909</v>
      </c>
      <c r="BM70" s="436">
        <v>1119</v>
      </c>
      <c r="BN70" s="437">
        <v>939</v>
      </c>
      <c r="BO70" s="434">
        <v>1166</v>
      </c>
      <c r="BP70" s="438">
        <v>972</v>
      </c>
      <c r="BQ70" s="434">
        <v>1206</v>
      </c>
      <c r="BR70" s="435">
        <v>1005</v>
      </c>
      <c r="BS70" s="434">
        <v>1249</v>
      </c>
      <c r="BT70" s="439">
        <v>1052</v>
      </c>
      <c r="BU70" s="436">
        <v>1297</v>
      </c>
      <c r="BV70" s="437">
        <v>1086</v>
      </c>
      <c r="BW70" s="434">
        <v>1342</v>
      </c>
      <c r="BX70" s="438">
        <v>1128</v>
      </c>
      <c r="BY70" s="434">
        <v>1382</v>
      </c>
      <c r="BZ70" s="435">
        <v>1165</v>
      </c>
      <c r="CA70" s="434">
        <v>1429</v>
      </c>
      <c r="CB70" s="439">
        <v>1211</v>
      </c>
      <c r="CC70" s="434">
        <v>1496</v>
      </c>
      <c r="CD70" s="439">
        <v>1260</v>
      </c>
      <c r="CE70" s="434">
        <v>1548</v>
      </c>
      <c r="CF70" s="439">
        <v>1289</v>
      </c>
      <c r="CG70" s="434">
        <v>1590</v>
      </c>
      <c r="CH70" s="439">
        <v>1310</v>
      </c>
      <c r="CI70" s="434">
        <v>1627</v>
      </c>
      <c r="CJ70" s="439">
        <v>1349</v>
      </c>
      <c r="CK70" s="434">
        <v>1675</v>
      </c>
      <c r="CL70" s="439">
        <v>1393</v>
      </c>
      <c r="CM70" s="434">
        <v>1723</v>
      </c>
      <c r="CN70" s="439">
        <v>1410</v>
      </c>
      <c r="CO70" s="434">
        <v>1763</v>
      </c>
      <c r="CP70" s="439">
        <v>1442</v>
      </c>
      <c r="CQ70" s="434">
        <v>1829</v>
      </c>
      <c r="CR70" s="439">
        <v>1479</v>
      </c>
      <c r="CS70" s="434">
        <v>1878</v>
      </c>
      <c r="CT70" s="439">
        <v>1518</v>
      </c>
      <c r="CU70" s="434">
        <v>1928</v>
      </c>
      <c r="CV70" s="439">
        <v>1551</v>
      </c>
      <c r="CW70" s="218">
        <v>1986</v>
      </c>
      <c r="CX70" s="450">
        <v>1587</v>
      </c>
      <c r="CY70" s="429"/>
      <c r="CZ70" s="429"/>
    </row>
    <row r="71" spans="1:106" s="441" customFormat="1" ht="17.25" customHeight="1" x14ac:dyDescent="0.2">
      <c r="A71" s="433">
        <v>68</v>
      </c>
      <c r="B71" s="316" t="s">
        <v>207</v>
      </c>
      <c r="C71" s="431"/>
      <c r="D71" s="432"/>
      <c r="E71" s="431"/>
      <c r="F71" s="432"/>
      <c r="G71" s="423"/>
      <c r="H71" s="424"/>
      <c r="I71" s="423"/>
      <c r="J71" s="424"/>
      <c r="K71" s="423"/>
      <c r="L71" s="424"/>
      <c r="M71" s="423"/>
      <c r="N71" s="424"/>
      <c r="O71" s="423"/>
      <c r="P71" s="424"/>
      <c r="Q71" s="423"/>
      <c r="R71" s="424"/>
      <c r="S71" s="423"/>
      <c r="T71" s="424"/>
      <c r="U71" s="423"/>
      <c r="V71" s="424"/>
      <c r="W71" s="423"/>
      <c r="X71" s="424"/>
      <c r="Y71" s="423"/>
      <c r="Z71" s="424"/>
      <c r="AA71" s="423"/>
      <c r="AB71" s="424"/>
      <c r="AC71" s="423">
        <v>99</v>
      </c>
      <c r="AD71" s="424">
        <v>63</v>
      </c>
      <c r="AE71" s="423">
        <v>170</v>
      </c>
      <c r="AF71" s="424">
        <v>101</v>
      </c>
      <c r="AG71" s="423">
        <v>303</v>
      </c>
      <c r="AH71" s="424">
        <v>125</v>
      </c>
      <c r="AI71" s="423">
        <v>393</v>
      </c>
      <c r="AJ71" s="424">
        <v>158</v>
      </c>
      <c r="AK71" s="423">
        <v>441</v>
      </c>
      <c r="AL71" s="424">
        <v>193</v>
      </c>
      <c r="AM71" s="423">
        <v>485</v>
      </c>
      <c r="AN71" s="424">
        <v>221</v>
      </c>
      <c r="AO71" s="423">
        <v>569</v>
      </c>
      <c r="AP71" s="424">
        <v>242</v>
      </c>
      <c r="AQ71" s="423">
        <v>648</v>
      </c>
      <c r="AR71" s="424">
        <v>263</v>
      </c>
      <c r="AS71" s="434">
        <v>708</v>
      </c>
      <c r="AT71" s="435">
        <v>289</v>
      </c>
      <c r="AU71" s="434">
        <v>853</v>
      </c>
      <c r="AV71" s="435">
        <v>303</v>
      </c>
      <c r="AW71" s="436">
        <v>965</v>
      </c>
      <c r="AX71" s="437">
        <v>327</v>
      </c>
      <c r="AY71" s="434">
        <v>1077</v>
      </c>
      <c r="AZ71" s="438">
        <v>361</v>
      </c>
      <c r="BA71" s="434">
        <v>1181</v>
      </c>
      <c r="BB71" s="435">
        <v>385</v>
      </c>
      <c r="BC71" s="434">
        <v>1288</v>
      </c>
      <c r="BD71" s="435">
        <v>413</v>
      </c>
      <c r="BE71" s="436">
        <v>1369</v>
      </c>
      <c r="BF71" s="437">
        <v>432</v>
      </c>
      <c r="BG71" s="434">
        <v>1463</v>
      </c>
      <c r="BH71" s="438">
        <v>458</v>
      </c>
      <c r="BI71" s="434">
        <v>1549</v>
      </c>
      <c r="BJ71" s="435">
        <v>496</v>
      </c>
      <c r="BK71" s="434">
        <v>1613</v>
      </c>
      <c r="BL71" s="435">
        <v>520</v>
      </c>
      <c r="BM71" s="436">
        <v>1675</v>
      </c>
      <c r="BN71" s="437">
        <v>540</v>
      </c>
      <c r="BO71" s="434">
        <v>1737</v>
      </c>
      <c r="BP71" s="438">
        <v>567</v>
      </c>
      <c r="BQ71" s="434">
        <v>1798</v>
      </c>
      <c r="BR71" s="435">
        <v>596</v>
      </c>
      <c r="BS71" s="434">
        <v>1853</v>
      </c>
      <c r="BT71" s="439">
        <v>618</v>
      </c>
      <c r="BU71" s="436">
        <v>1932</v>
      </c>
      <c r="BV71" s="437">
        <v>640</v>
      </c>
      <c r="BW71" s="434">
        <v>2004</v>
      </c>
      <c r="BX71" s="438">
        <v>663</v>
      </c>
      <c r="BY71" s="434">
        <v>2073</v>
      </c>
      <c r="BZ71" s="435">
        <v>688</v>
      </c>
      <c r="CA71" s="434">
        <v>2145</v>
      </c>
      <c r="CB71" s="439">
        <v>711</v>
      </c>
      <c r="CC71" s="434">
        <v>2235</v>
      </c>
      <c r="CD71" s="439">
        <v>745</v>
      </c>
      <c r="CE71" s="434">
        <v>2306</v>
      </c>
      <c r="CF71" s="439">
        <v>777</v>
      </c>
      <c r="CG71" s="434">
        <v>2374</v>
      </c>
      <c r="CH71" s="439">
        <v>810</v>
      </c>
      <c r="CI71" s="434">
        <v>2453</v>
      </c>
      <c r="CJ71" s="439">
        <v>843</v>
      </c>
      <c r="CK71" s="434">
        <v>2551</v>
      </c>
      <c r="CL71" s="439">
        <v>877</v>
      </c>
      <c r="CM71" s="434">
        <v>2646</v>
      </c>
      <c r="CN71" s="439">
        <v>855</v>
      </c>
      <c r="CO71" s="434">
        <v>2721</v>
      </c>
      <c r="CP71" s="439">
        <v>895</v>
      </c>
      <c r="CQ71" s="434">
        <v>2802</v>
      </c>
      <c r="CR71" s="439">
        <v>917</v>
      </c>
      <c r="CS71" s="434">
        <v>2880</v>
      </c>
      <c r="CT71" s="439">
        <v>938</v>
      </c>
      <c r="CU71" s="434">
        <v>2969</v>
      </c>
      <c r="CV71" s="439">
        <v>961</v>
      </c>
      <c r="CW71" s="218">
        <v>3072</v>
      </c>
      <c r="CX71" s="450">
        <v>980</v>
      </c>
      <c r="CY71" s="429"/>
      <c r="CZ71" s="429"/>
    </row>
    <row r="72" spans="1:106" s="441" customFormat="1" ht="17.25" customHeight="1" x14ac:dyDescent="0.2">
      <c r="A72" s="433">
        <v>69</v>
      </c>
      <c r="B72" s="316" t="s">
        <v>208</v>
      </c>
      <c r="C72" s="431"/>
      <c r="D72" s="432"/>
      <c r="E72" s="431"/>
      <c r="F72" s="432"/>
      <c r="G72" s="423"/>
      <c r="H72" s="424"/>
      <c r="I72" s="423"/>
      <c r="J72" s="424"/>
      <c r="K72" s="423"/>
      <c r="L72" s="424"/>
      <c r="M72" s="423"/>
      <c r="N72" s="424"/>
      <c r="O72" s="423"/>
      <c r="P72" s="424"/>
      <c r="Q72" s="423"/>
      <c r="R72" s="424"/>
      <c r="S72" s="423"/>
      <c r="T72" s="424"/>
      <c r="U72" s="423"/>
      <c r="V72" s="424"/>
      <c r="W72" s="423"/>
      <c r="X72" s="424"/>
      <c r="Y72" s="423"/>
      <c r="Z72" s="424"/>
      <c r="AA72" s="423"/>
      <c r="AB72" s="424"/>
      <c r="AC72" s="423">
        <v>200</v>
      </c>
      <c r="AD72" s="424">
        <v>85</v>
      </c>
      <c r="AE72" s="423">
        <v>314</v>
      </c>
      <c r="AF72" s="424">
        <v>120</v>
      </c>
      <c r="AG72" s="423">
        <v>446</v>
      </c>
      <c r="AH72" s="424">
        <v>137</v>
      </c>
      <c r="AI72" s="423">
        <v>598</v>
      </c>
      <c r="AJ72" s="424">
        <v>160</v>
      </c>
      <c r="AK72" s="423">
        <v>726</v>
      </c>
      <c r="AL72" s="424">
        <v>183</v>
      </c>
      <c r="AM72" s="423">
        <v>836</v>
      </c>
      <c r="AN72" s="424">
        <v>209</v>
      </c>
      <c r="AO72" s="423">
        <v>931</v>
      </c>
      <c r="AP72" s="424">
        <v>221</v>
      </c>
      <c r="AQ72" s="423">
        <v>1057</v>
      </c>
      <c r="AR72" s="424">
        <v>243</v>
      </c>
      <c r="AS72" s="434">
        <v>1135</v>
      </c>
      <c r="AT72" s="435">
        <v>256</v>
      </c>
      <c r="AU72" s="434">
        <v>1238</v>
      </c>
      <c r="AV72" s="435">
        <v>271</v>
      </c>
      <c r="AW72" s="436">
        <v>1329</v>
      </c>
      <c r="AX72" s="437">
        <v>287</v>
      </c>
      <c r="AY72" s="434">
        <v>1423</v>
      </c>
      <c r="AZ72" s="438">
        <v>300</v>
      </c>
      <c r="BA72" s="434">
        <v>1498</v>
      </c>
      <c r="BB72" s="435">
        <v>314</v>
      </c>
      <c r="BC72" s="434">
        <v>1571</v>
      </c>
      <c r="BD72" s="435">
        <v>329</v>
      </c>
      <c r="BE72" s="436">
        <v>1657</v>
      </c>
      <c r="BF72" s="437">
        <v>335</v>
      </c>
      <c r="BG72" s="434">
        <v>1715</v>
      </c>
      <c r="BH72" s="438">
        <v>352</v>
      </c>
      <c r="BI72" s="434">
        <v>1796</v>
      </c>
      <c r="BJ72" s="435">
        <v>383</v>
      </c>
      <c r="BK72" s="434">
        <v>1878</v>
      </c>
      <c r="BL72" s="435">
        <v>398</v>
      </c>
      <c r="BM72" s="436">
        <v>1968</v>
      </c>
      <c r="BN72" s="437">
        <v>408</v>
      </c>
      <c r="BO72" s="434">
        <v>2047</v>
      </c>
      <c r="BP72" s="438">
        <v>421</v>
      </c>
      <c r="BQ72" s="434">
        <v>2133</v>
      </c>
      <c r="BR72" s="435">
        <v>439</v>
      </c>
      <c r="BS72" s="434">
        <v>2212</v>
      </c>
      <c r="BT72" s="439">
        <v>462</v>
      </c>
      <c r="BU72" s="436">
        <v>2286</v>
      </c>
      <c r="BV72" s="437">
        <v>484</v>
      </c>
      <c r="BW72" s="434">
        <v>2362</v>
      </c>
      <c r="BX72" s="438">
        <v>511</v>
      </c>
      <c r="BY72" s="434">
        <v>2444</v>
      </c>
      <c r="BZ72" s="435">
        <v>530</v>
      </c>
      <c r="CA72" s="434">
        <v>2490</v>
      </c>
      <c r="CB72" s="439">
        <v>547</v>
      </c>
      <c r="CC72" s="434">
        <v>2560</v>
      </c>
      <c r="CD72" s="439">
        <v>568</v>
      </c>
      <c r="CE72" s="434">
        <v>2615</v>
      </c>
      <c r="CF72" s="439">
        <v>581</v>
      </c>
      <c r="CG72" s="434">
        <v>2686</v>
      </c>
      <c r="CH72" s="439">
        <v>598</v>
      </c>
      <c r="CI72" s="434">
        <v>2762</v>
      </c>
      <c r="CJ72" s="439">
        <v>612</v>
      </c>
      <c r="CK72" s="434">
        <v>2831</v>
      </c>
      <c r="CL72" s="439">
        <v>627</v>
      </c>
      <c r="CM72" s="434">
        <v>2915</v>
      </c>
      <c r="CN72" s="439">
        <v>641</v>
      </c>
      <c r="CO72" s="434">
        <v>3010</v>
      </c>
      <c r="CP72" s="439">
        <v>661</v>
      </c>
      <c r="CQ72" s="434">
        <v>3102</v>
      </c>
      <c r="CR72" s="439">
        <v>682</v>
      </c>
      <c r="CS72" s="434">
        <v>3192</v>
      </c>
      <c r="CT72" s="439">
        <v>699</v>
      </c>
      <c r="CU72" s="434">
        <v>3296</v>
      </c>
      <c r="CV72" s="439">
        <v>717</v>
      </c>
      <c r="CW72" s="218">
        <v>3393</v>
      </c>
      <c r="CX72" s="450">
        <v>732</v>
      </c>
      <c r="CY72" s="429"/>
      <c r="CZ72" s="429"/>
    </row>
    <row r="73" spans="1:106" s="441" customFormat="1" ht="17.25" customHeight="1" x14ac:dyDescent="0.2">
      <c r="A73" s="410">
        <v>70</v>
      </c>
      <c r="B73" s="316" t="s">
        <v>351</v>
      </c>
      <c r="C73" s="431"/>
      <c r="D73" s="432"/>
      <c r="E73" s="431"/>
      <c r="F73" s="432"/>
      <c r="G73" s="423"/>
      <c r="H73" s="424"/>
      <c r="I73" s="423"/>
      <c r="J73" s="424"/>
      <c r="K73" s="423"/>
      <c r="L73" s="424"/>
      <c r="M73" s="423"/>
      <c r="N73" s="424"/>
      <c r="O73" s="423"/>
      <c r="P73" s="424"/>
      <c r="Q73" s="423"/>
      <c r="R73" s="424"/>
      <c r="S73" s="423"/>
      <c r="T73" s="424"/>
      <c r="U73" s="423"/>
      <c r="V73" s="424"/>
      <c r="W73" s="423"/>
      <c r="X73" s="424"/>
      <c r="Y73" s="423"/>
      <c r="Z73" s="424"/>
      <c r="AA73" s="423"/>
      <c r="AB73" s="424"/>
      <c r="AC73" s="423"/>
      <c r="AD73" s="424"/>
      <c r="AE73" s="423"/>
      <c r="AF73" s="424"/>
      <c r="AG73" s="423"/>
      <c r="AH73" s="424"/>
      <c r="AI73" s="423"/>
      <c r="AJ73" s="424"/>
      <c r="AK73" s="423"/>
      <c r="AL73" s="424"/>
      <c r="AM73" s="423"/>
      <c r="AN73" s="424"/>
      <c r="AO73" s="423"/>
      <c r="AP73" s="424"/>
      <c r="AQ73" s="423"/>
      <c r="AR73" s="424"/>
      <c r="AS73" s="423"/>
      <c r="AT73" s="424"/>
      <c r="AU73" s="423"/>
      <c r="AV73" s="424"/>
      <c r="AW73" s="436"/>
      <c r="AX73" s="437"/>
      <c r="AY73" s="434"/>
      <c r="AZ73" s="438"/>
      <c r="BA73" s="434">
        <v>1546</v>
      </c>
      <c r="BB73" s="435">
        <v>152</v>
      </c>
      <c r="BC73" s="434">
        <v>2688</v>
      </c>
      <c r="BD73" s="435">
        <v>309</v>
      </c>
      <c r="BE73" s="436">
        <v>3591</v>
      </c>
      <c r="BF73" s="437">
        <v>452</v>
      </c>
      <c r="BG73" s="434">
        <v>4441</v>
      </c>
      <c r="BH73" s="438">
        <v>593</v>
      </c>
      <c r="BI73" s="434">
        <v>5188</v>
      </c>
      <c r="BJ73" s="435">
        <v>762</v>
      </c>
      <c r="BK73" s="434">
        <v>5906</v>
      </c>
      <c r="BL73" s="435">
        <v>883</v>
      </c>
      <c r="BM73" s="436">
        <v>6736</v>
      </c>
      <c r="BN73" s="437">
        <v>991</v>
      </c>
      <c r="BO73" s="434">
        <v>7468</v>
      </c>
      <c r="BP73" s="438">
        <v>1104</v>
      </c>
      <c r="BQ73" s="434">
        <v>8259</v>
      </c>
      <c r="BR73" s="435">
        <v>1223</v>
      </c>
      <c r="BS73" s="434">
        <v>9013</v>
      </c>
      <c r="BT73" s="439">
        <v>1306</v>
      </c>
      <c r="BU73" s="436">
        <v>9847</v>
      </c>
      <c r="BV73" s="437">
        <v>1441</v>
      </c>
      <c r="BW73" s="434">
        <v>10703</v>
      </c>
      <c r="BX73" s="438">
        <v>1551</v>
      </c>
      <c r="BY73" s="434">
        <v>12200</v>
      </c>
      <c r="BZ73" s="435">
        <v>1682</v>
      </c>
      <c r="CA73" s="434">
        <v>13692</v>
      </c>
      <c r="CB73" s="439">
        <v>1787</v>
      </c>
      <c r="CC73" s="434">
        <v>15712</v>
      </c>
      <c r="CD73" s="439">
        <v>1920</v>
      </c>
      <c r="CE73" s="434">
        <v>17457</v>
      </c>
      <c r="CF73" s="439">
        <v>2029</v>
      </c>
      <c r="CG73" s="434">
        <v>19556</v>
      </c>
      <c r="CH73" s="439">
        <v>2161</v>
      </c>
      <c r="CI73" s="434">
        <v>21743</v>
      </c>
      <c r="CJ73" s="439">
        <v>2304</v>
      </c>
      <c r="CK73" s="434">
        <v>24328</v>
      </c>
      <c r="CL73" s="439">
        <v>2456</v>
      </c>
      <c r="CM73" s="434">
        <v>26775</v>
      </c>
      <c r="CN73" s="439">
        <v>2539</v>
      </c>
      <c r="CO73" s="434">
        <v>29457</v>
      </c>
      <c r="CP73" s="439">
        <v>2677</v>
      </c>
      <c r="CQ73" s="434">
        <v>32203</v>
      </c>
      <c r="CR73" s="439">
        <v>2835</v>
      </c>
      <c r="CS73" s="434">
        <v>35330</v>
      </c>
      <c r="CT73" s="439">
        <v>2980</v>
      </c>
      <c r="CU73" s="434">
        <v>38892</v>
      </c>
      <c r="CV73" s="439">
        <v>3118</v>
      </c>
      <c r="CW73" s="218">
        <v>42292</v>
      </c>
      <c r="CX73" s="450">
        <v>3273</v>
      </c>
      <c r="CY73" s="429"/>
      <c r="CZ73" s="429"/>
    </row>
    <row r="74" spans="1:106" s="441" customFormat="1" ht="17.25" customHeight="1" x14ac:dyDescent="0.2">
      <c r="A74" s="410">
        <v>71</v>
      </c>
      <c r="B74" s="316" t="s">
        <v>352</v>
      </c>
      <c r="C74" s="431"/>
      <c r="D74" s="432"/>
      <c r="E74" s="431"/>
      <c r="F74" s="432"/>
      <c r="G74" s="423"/>
      <c r="H74" s="424"/>
      <c r="I74" s="423"/>
      <c r="J74" s="424"/>
      <c r="K74" s="423"/>
      <c r="L74" s="424"/>
      <c r="M74" s="423"/>
      <c r="N74" s="424"/>
      <c r="O74" s="423"/>
      <c r="P74" s="424"/>
      <c r="Q74" s="423"/>
      <c r="R74" s="424"/>
      <c r="S74" s="423"/>
      <c r="T74" s="424"/>
      <c r="U74" s="423"/>
      <c r="V74" s="424"/>
      <c r="W74" s="423"/>
      <c r="X74" s="424"/>
      <c r="Y74" s="423"/>
      <c r="Z74" s="424"/>
      <c r="AA74" s="423"/>
      <c r="AB74" s="424"/>
      <c r="AC74" s="423"/>
      <c r="AD74" s="424"/>
      <c r="AE74" s="423"/>
      <c r="AF74" s="424"/>
      <c r="AG74" s="423"/>
      <c r="AH74" s="424"/>
      <c r="AI74" s="423"/>
      <c r="AJ74" s="424"/>
      <c r="AK74" s="423"/>
      <c r="AL74" s="424"/>
      <c r="AM74" s="423"/>
      <c r="AN74" s="424"/>
      <c r="AO74" s="423"/>
      <c r="AP74" s="424"/>
      <c r="AQ74" s="423"/>
      <c r="AR74" s="424"/>
      <c r="AS74" s="423"/>
      <c r="AT74" s="424"/>
      <c r="AU74" s="423"/>
      <c r="AV74" s="424"/>
      <c r="AW74" s="436"/>
      <c r="AX74" s="437"/>
      <c r="AY74" s="434"/>
      <c r="AZ74" s="438"/>
      <c r="BA74" s="434">
        <v>421</v>
      </c>
      <c r="BB74" s="435">
        <v>47</v>
      </c>
      <c r="BC74" s="434">
        <v>798</v>
      </c>
      <c r="BD74" s="435">
        <v>81</v>
      </c>
      <c r="BE74" s="436">
        <v>1037</v>
      </c>
      <c r="BF74" s="437">
        <v>112</v>
      </c>
      <c r="BG74" s="434">
        <v>1294</v>
      </c>
      <c r="BH74" s="438">
        <v>132</v>
      </c>
      <c r="BI74" s="434">
        <v>1561</v>
      </c>
      <c r="BJ74" s="435">
        <v>191</v>
      </c>
      <c r="BK74" s="434">
        <v>1766</v>
      </c>
      <c r="BL74" s="435">
        <v>220</v>
      </c>
      <c r="BM74" s="436">
        <v>1998</v>
      </c>
      <c r="BN74" s="437">
        <v>258</v>
      </c>
      <c r="BO74" s="434">
        <v>2225</v>
      </c>
      <c r="BP74" s="438">
        <v>300</v>
      </c>
      <c r="BQ74" s="434">
        <v>2436</v>
      </c>
      <c r="BR74" s="435">
        <v>337</v>
      </c>
      <c r="BS74" s="434">
        <v>2665</v>
      </c>
      <c r="BT74" s="439">
        <v>366</v>
      </c>
      <c r="BU74" s="436">
        <v>2903</v>
      </c>
      <c r="BV74" s="437">
        <v>412</v>
      </c>
      <c r="BW74" s="434">
        <v>3133</v>
      </c>
      <c r="BX74" s="438">
        <v>429</v>
      </c>
      <c r="BY74" s="434">
        <v>3366</v>
      </c>
      <c r="BZ74" s="435">
        <v>458</v>
      </c>
      <c r="CA74" s="434">
        <v>3587</v>
      </c>
      <c r="CB74" s="439">
        <v>473</v>
      </c>
      <c r="CC74" s="434">
        <v>3844</v>
      </c>
      <c r="CD74" s="439">
        <v>505</v>
      </c>
      <c r="CE74" s="434">
        <v>4121</v>
      </c>
      <c r="CF74" s="439">
        <v>526</v>
      </c>
      <c r="CG74" s="434">
        <v>4422</v>
      </c>
      <c r="CH74" s="439">
        <v>560</v>
      </c>
      <c r="CI74" s="434">
        <v>4686</v>
      </c>
      <c r="CJ74" s="439">
        <v>587</v>
      </c>
      <c r="CK74" s="434">
        <v>4969</v>
      </c>
      <c r="CL74" s="439">
        <v>617</v>
      </c>
      <c r="CM74" s="434">
        <v>5260</v>
      </c>
      <c r="CN74" s="439">
        <v>610</v>
      </c>
      <c r="CO74" s="434">
        <v>5503</v>
      </c>
      <c r="CP74" s="439">
        <v>646</v>
      </c>
      <c r="CQ74" s="434">
        <v>5807</v>
      </c>
      <c r="CR74" s="439">
        <v>685</v>
      </c>
      <c r="CS74" s="434">
        <v>6075</v>
      </c>
      <c r="CT74" s="439">
        <v>719</v>
      </c>
      <c r="CU74" s="434">
        <v>6392</v>
      </c>
      <c r="CV74" s="439">
        <v>765</v>
      </c>
      <c r="CW74" s="218">
        <v>6680</v>
      </c>
      <c r="CX74" s="450">
        <v>795</v>
      </c>
      <c r="CY74" s="429"/>
      <c r="CZ74" s="429"/>
    </row>
    <row r="75" spans="1:106" s="441" customFormat="1" ht="17.25" customHeight="1" x14ac:dyDescent="0.2">
      <c r="A75" s="410">
        <v>72</v>
      </c>
      <c r="B75" s="316" t="s">
        <v>353</v>
      </c>
      <c r="C75" s="431"/>
      <c r="D75" s="432"/>
      <c r="E75" s="431"/>
      <c r="F75" s="432"/>
      <c r="G75" s="423"/>
      <c r="H75" s="424"/>
      <c r="I75" s="423"/>
      <c r="J75" s="424"/>
      <c r="K75" s="423"/>
      <c r="L75" s="424"/>
      <c r="M75" s="423"/>
      <c r="N75" s="424"/>
      <c r="O75" s="423"/>
      <c r="P75" s="424"/>
      <c r="Q75" s="423"/>
      <c r="R75" s="424"/>
      <c r="S75" s="423"/>
      <c r="T75" s="424"/>
      <c r="U75" s="423"/>
      <c r="V75" s="424"/>
      <c r="W75" s="423"/>
      <c r="X75" s="424"/>
      <c r="Y75" s="423"/>
      <c r="Z75" s="424"/>
      <c r="AA75" s="423"/>
      <c r="AB75" s="424"/>
      <c r="AC75" s="423"/>
      <c r="AD75" s="424"/>
      <c r="AE75" s="423"/>
      <c r="AF75" s="424"/>
      <c r="AG75" s="423"/>
      <c r="AH75" s="424"/>
      <c r="AI75" s="423"/>
      <c r="AJ75" s="424"/>
      <c r="AK75" s="423"/>
      <c r="AL75" s="424"/>
      <c r="AM75" s="423"/>
      <c r="AN75" s="424"/>
      <c r="AO75" s="423"/>
      <c r="AP75" s="424"/>
      <c r="AQ75" s="423"/>
      <c r="AR75" s="424"/>
      <c r="AS75" s="423"/>
      <c r="AT75" s="424"/>
      <c r="AU75" s="423"/>
      <c r="AV75" s="424"/>
      <c r="AW75" s="436"/>
      <c r="AX75" s="437"/>
      <c r="AY75" s="434"/>
      <c r="AZ75" s="438"/>
      <c r="BA75" s="434">
        <v>313</v>
      </c>
      <c r="BB75" s="435">
        <v>74</v>
      </c>
      <c r="BC75" s="434">
        <v>587</v>
      </c>
      <c r="BD75" s="435">
        <v>147</v>
      </c>
      <c r="BE75" s="436">
        <v>840</v>
      </c>
      <c r="BF75" s="437">
        <v>187</v>
      </c>
      <c r="BG75" s="434">
        <v>1057</v>
      </c>
      <c r="BH75" s="438">
        <v>206</v>
      </c>
      <c r="BI75" s="434">
        <v>1253</v>
      </c>
      <c r="BJ75" s="435">
        <v>284</v>
      </c>
      <c r="BK75" s="434">
        <v>1459</v>
      </c>
      <c r="BL75" s="435">
        <v>324</v>
      </c>
      <c r="BM75" s="436">
        <v>1682</v>
      </c>
      <c r="BN75" s="437">
        <v>355</v>
      </c>
      <c r="BO75" s="434">
        <v>1850</v>
      </c>
      <c r="BP75" s="438">
        <v>397</v>
      </c>
      <c r="BQ75" s="434">
        <v>2017</v>
      </c>
      <c r="BR75" s="435">
        <v>433</v>
      </c>
      <c r="BS75" s="434">
        <v>2203</v>
      </c>
      <c r="BT75" s="439">
        <v>467</v>
      </c>
      <c r="BU75" s="436">
        <v>2388</v>
      </c>
      <c r="BV75" s="437">
        <v>496</v>
      </c>
      <c r="BW75" s="434">
        <v>2584</v>
      </c>
      <c r="BX75" s="438">
        <v>534</v>
      </c>
      <c r="BY75" s="434">
        <v>2743</v>
      </c>
      <c r="BZ75" s="435">
        <v>565</v>
      </c>
      <c r="CA75" s="434">
        <v>2941</v>
      </c>
      <c r="CB75" s="439">
        <v>594</v>
      </c>
      <c r="CC75" s="434">
        <v>3177</v>
      </c>
      <c r="CD75" s="439">
        <v>630</v>
      </c>
      <c r="CE75" s="434">
        <v>3336</v>
      </c>
      <c r="CF75" s="439">
        <v>668</v>
      </c>
      <c r="CG75" s="434">
        <v>3543</v>
      </c>
      <c r="CH75" s="439">
        <v>719</v>
      </c>
      <c r="CI75" s="434">
        <v>3724</v>
      </c>
      <c r="CJ75" s="439">
        <v>760</v>
      </c>
      <c r="CK75" s="434">
        <v>3935</v>
      </c>
      <c r="CL75" s="439">
        <v>807</v>
      </c>
      <c r="CM75" s="434">
        <v>4146</v>
      </c>
      <c r="CN75" s="439">
        <v>821</v>
      </c>
      <c r="CO75" s="434">
        <v>4340</v>
      </c>
      <c r="CP75" s="439">
        <v>872</v>
      </c>
      <c r="CQ75" s="434">
        <v>4571</v>
      </c>
      <c r="CR75" s="439">
        <v>926</v>
      </c>
      <c r="CS75" s="434">
        <v>4817</v>
      </c>
      <c r="CT75" s="439">
        <v>960</v>
      </c>
      <c r="CU75" s="434">
        <v>5044</v>
      </c>
      <c r="CV75" s="439">
        <v>1017</v>
      </c>
      <c r="CW75" s="218">
        <v>5283</v>
      </c>
      <c r="CX75" s="450">
        <v>1055</v>
      </c>
      <c r="CY75" s="429"/>
      <c r="CZ75" s="429"/>
    </row>
    <row r="76" spans="1:106" s="441" customFormat="1" ht="17.25" customHeight="1" x14ac:dyDescent="0.2">
      <c r="A76" s="410">
        <v>73</v>
      </c>
      <c r="B76" s="316" t="s">
        <v>354</v>
      </c>
      <c r="C76" s="431"/>
      <c r="D76" s="432"/>
      <c r="E76" s="431"/>
      <c r="F76" s="432"/>
      <c r="G76" s="423"/>
      <c r="H76" s="424"/>
      <c r="I76" s="423"/>
      <c r="J76" s="424"/>
      <c r="K76" s="423"/>
      <c r="L76" s="424"/>
      <c r="M76" s="423"/>
      <c r="N76" s="424"/>
      <c r="O76" s="423"/>
      <c r="P76" s="424"/>
      <c r="Q76" s="423"/>
      <c r="R76" s="424"/>
      <c r="S76" s="423"/>
      <c r="T76" s="424"/>
      <c r="U76" s="423"/>
      <c r="V76" s="424"/>
      <c r="W76" s="423"/>
      <c r="X76" s="424"/>
      <c r="Y76" s="423"/>
      <c r="Z76" s="424"/>
      <c r="AA76" s="423"/>
      <c r="AB76" s="424"/>
      <c r="AC76" s="423"/>
      <c r="AD76" s="424"/>
      <c r="AE76" s="423"/>
      <c r="AF76" s="424"/>
      <c r="AG76" s="423"/>
      <c r="AH76" s="424"/>
      <c r="AI76" s="423"/>
      <c r="AJ76" s="424"/>
      <c r="AK76" s="423"/>
      <c r="AL76" s="424"/>
      <c r="AM76" s="423"/>
      <c r="AN76" s="424"/>
      <c r="AO76" s="423"/>
      <c r="AP76" s="424"/>
      <c r="AQ76" s="423"/>
      <c r="AR76" s="424"/>
      <c r="AS76" s="423"/>
      <c r="AT76" s="424"/>
      <c r="AU76" s="423"/>
      <c r="AV76" s="424"/>
      <c r="AW76" s="436"/>
      <c r="AX76" s="437"/>
      <c r="AY76" s="434"/>
      <c r="AZ76" s="438"/>
      <c r="BA76" s="434">
        <v>26</v>
      </c>
      <c r="BB76" s="435">
        <v>6</v>
      </c>
      <c r="BC76" s="434">
        <v>42</v>
      </c>
      <c r="BD76" s="435">
        <v>7</v>
      </c>
      <c r="BE76" s="436">
        <v>53</v>
      </c>
      <c r="BF76" s="437">
        <v>8</v>
      </c>
      <c r="BG76" s="434">
        <v>68</v>
      </c>
      <c r="BH76" s="438">
        <v>9</v>
      </c>
      <c r="BI76" s="434">
        <v>81</v>
      </c>
      <c r="BJ76" s="435">
        <v>14</v>
      </c>
      <c r="BK76" s="434">
        <v>99</v>
      </c>
      <c r="BL76" s="435">
        <v>17</v>
      </c>
      <c r="BM76" s="436">
        <v>133</v>
      </c>
      <c r="BN76" s="437">
        <v>20</v>
      </c>
      <c r="BO76" s="434">
        <v>165</v>
      </c>
      <c r="BP76" s="438">
        <v>22</v>
      </c>
      <c r="BQ76" s="434">
        <v>201</v>
      </c>
      <c r="BR76" s="435">
        <v>26</v>
      </c>
      <c r="BS76" s="434">
        <v>225</v>
      </c>
      <c r="BT76" s="439">
        <v>28</v>
      </c>
      <c r="BU76" s="436">
        <v>240</v>
      </c>
      <c r="BV76" s="437">
        <v>31</v>
      </c>
      <c r="BW76" s="434">
        <v>255</v>
      </c>
      <c r="BX76" s="438">
        <v>33</v>
      </c>
      <c r="BY76" s="434">
        <v>266</v>
      </c>
      <c r="BZ76" s="435">
        <v>38</v>
      </c>
      <c r="CA76" s="434">
        <v>284</v>
      </c>
      <c r="CB76" s="439">
        <v>41</v>
      </c>
      <c r="CC76" s="434">
        <v>304</v>
      </c>
      <c r="CD76" s="439">
        <v>43</v>
      </c>
      <c r="CE76" s="434">
        <v>318</v>
      </c>
      <c r="CF76" s="439">
        <v>45</v>
      </c>
      <c r="CG76" s="434">
        <v>336</v>
      </c>
      <c r="CH76" s="439">
        <v>47</v>
      </c>
      <c r="CI76" s="434">
        <v>352</v>
      </c>
      <c r="CJ76" s="439">
        <v>52</v>
      </c>
      <c r="CK76" s="434">
        <v>363</v>
      </c>
      <c r="CL76" s="439">
        <v>53</v>
      </c>
      <c r="CM76" s="434">
        <v>387</v>
      </c>
      <c r="CN76" s="439">
        <v>51</v>
      </c>
      <c r="CO76" s="434">
        <v>398</v>
      </c>
      <c r="CP76" s="439">
        <v>54</v>
      </c>
      <c r="CQ76" s="434">
        <v>415</v>
      </c>
      <c r="CR76" s="439">
        <v>56</v>
      </c>
      <c r="CS76" s="434">
        <v>435</v>
      </c>
      <c r="CT76" s="439">
        <v>62</v>
      </c>
      <c r="CU76" s="434">
        <v>455</v>
      </c>
      <c r="CV76" s="439">
        <v>67</v>
      </c>
      <c r="CW76" s="218">
        <v>478</v>
      </c>
      <c r="CX76" s="450">
        <v>69</v>
      </c>
      <c r="CY76" s="429"/>
      <c r="CZ76" s="429"/>
    </row>
    <row r="77" spans="1:106" s="441" customFormat="1" ht="18" customHeight="1" x14ac:dyDescent="0.2">
      <c r="A77" s="410">
        <v>74</v>
      </c>
      <c r="B77" s="316" t="s">
        <v>355</v>
      </c>
      <c r="C77" s="431"/>
      <c r="D77" s="432"/>
      <c r="E77" s="431"/>
      <c r="F77" s="432"/>
      <c r="G77" s="423"/>
      <c r="H77" s="424"/>
      <c r="I77" s="423"/>
      <c r="J77" s="424"/>
      <c r="K77" s="423"/>
      <c r="L77" s="424"/>
      <c r="M77" s="423"/>
      <c r="N77" s="424"/>
      <c r="O77" s="423"/>
      <c r="P77" s="424"/>
      <c r="Q77" s="423"/>
      <c r="R77" s="424"/>
      <c r="S77" s="423"/>
      <c r="T77" s="424"/>
      <c r="U77" s="423"/>
      <c r="V77" s="424"/>
      <c r="W77" s="423"/>
      <c r="X77" s="424"/>
      <c r="Y77" s="423"/>
      <c r="Z77" s="424"/>
      <c r="AA77" s="423"/>
      <c r="AB77" s="424"/>
      <c r="AC77" s="423"/>
      <c r="AD77" s="424"/>
      <c r="AE77" s="423"/>
      <c r="AF77" s="424"/>
      <c r="AG77" s="423"/>
      <c r="AH77" s="424"/>
      <c r="AI77" s="423"/>
      <c r="AJ77" s="424"/>
      <c r="AK77" s="423"/>
      <c r="AL77" s="424"/>
      <c r="AM77" s="423"/>
      <c r="AN77" s="424"/>
      <c r="AO77" s="423"/>
      <c r="AP77" s="424"/>
      <c r="AQ77" s="423"/>
      <c r="AR77" s="424"/>
      <c r="AS77" s="423"/>
      <c r="AT77" s="424"/>
      <c r="AU77" s="423"/>
      <c r="AV77" s="424"/>
      <c r="AW77" s="436"/>
      <c r="AX77" s="437"/>
      <c r="AY77" s="434"/>
      <c r="AZ77" s="438"/>
      <c r="BA77" s="434">
        <v>500</v>
      </c>
      <c r="BB77" s="435">
        <v>34</v>
      </c>
      <c r="BC77" s="434">
        <v>802</v>
      </c>
      <c r="BD77" s="435">
        <v>65</v>
      </c>
      <c r="BE77" s="436">
        <v>1108</v>
      </c>
      <c r="BF77" s="437">
        <v>98</v>
      </c>
      <c r="BG77" s="434">
        <v>1419</v>
      </c>
      <c r="BH77" s="438">
        <v>126</v>
      </c>
      <c r="BI77" s="434">
        <v>1706</v>
      </c>
      <c r="BJ77" s="435">
        <v>172</v>
      </c>
      <c r="BK77" s="434">
        <v>2042</v>
      </c>
      <c r="BL77" s="435">
        <v>205</v>
      </c>
      <c r="BM77" s="436">
        <v>2261</v>
      </c>
      <c r="BN77" s="437">
        <v>231</v>
      </c>
      <c r="BO77" s="434">
        <v>2564</v>
      </c>
      <c r="BP77" s="438">
        <v>258</v>
      </c>
      <c r="BQ77" s="434">
        <v>2839</v>
      </c>
      <c r="BR77" s="435">
        <v>293</v>
      </c>
      <c r="BS77" s="434">
        <v>3091</v>
      </c>
      <c r="BT77" s="439">
        <v>335</v>
      </c>
      <c r="BU77" s="436">
        <v>3282</v>
      </c>
      <c r="BV77" s="437">
        <v>370</v>
      </c>
      <c r="BW77" s="434">
        <v>3531</v>
      </c>
      <c r="BX77" s="438">
        <v>401</v>
      </c>
      <c r="BY77" s="434">
        <v>3742</v>
      </c>
      <c r="BZ77" s="435">
        <v>441</v>
      </c>
      <c r="CA77" s="434">
        <v>3917</v>
      </c>
      <c r="CB77" s="439">
        <v>474</v>
      </c>
      <c r="CC77" s="434">
        <v>4197</v>
      </c>
      <c r="CD77" s="439">
        <v>518</v>
      </c>
      <c r="CE77" s="434">
        <v>4448</v>
      </c>
      <c r="CF77" s="439">
        <v>560</v>
      </c>
      <c r="CG77" s="434">
        <v>4713</v>
      </c>
      <c r="CH77" s="439">
        <v>617</v>
      </c>
      <c r="CI77" s="434">
        <v>4997</v>
      </c>
      <c r="CJ77" s="439">
        <v>663</v>
      </c>
      <c r="CK77" s="434">
        <v>5283</v>
      </c>
      <c r="CL77" s="439">
        <v>701</v>
      </c>
      <c r="CM77" s="434">
        <v>5569</v>
      </c>
      <c r="CN77" s="439">
        <v>727</v>
      </c>
      <c r="CO77" s="434">
        <v>5868</v>
      </c>
      <c r="CP77" s="439">
        <v>767</v>
      </c>
      <c r="CQ77" s="434">
        <v>6141</v>
      </c>
      <c r="CR77" s="439">
        <v>821</v>
      </c>
      <c r="CS77" s="434">
        <v>6398</v>
      </c>
      <c r="CT77" s="439">
        <v>874</v>
      </c>
      <c r="CU77" s="434">
        <v>6746</v>
      </c>
      <c r="CV77" s="439">
        <v>925</v>
      </c>
      <c r="CW77" s="218">
        <v>7079</v>
      </c>
      <c r="CX77" s="450">
        <v>967</v>
      </c>
      <c r="CY77" s="429"/>
      <c r="CZ77" s="429"/>
    </row>
    <row r="78" spans="1:106" s="441" customFormat="1" ht="17.25" customHeight="1" x14ac:dyDescent="0.2">
      <c r="A78" s="410">
        <v>75</v>
      </c>
      <c r="B78" s="316" t="s">
        <v>356</v>
      </c>
      <c r="C78" s="431"/>
      <c r="D78" s="432"/>
      <c r="E78" s="431"/>
      <c r="F78" s="432"/>
      <c r="G78" s="423"/>
      <c r="H78" s="424"/>
      <c r="I78" s="423"/>
      <c r="J78" s="424"/>
      <c r="K78" s="423"/>
      <c r="L78" s="424"/>
      <c r="M78" s="423"/>
      <c r="N78" s="424"/>
      <c r="O78" s="423"/>
      <c r="P78" s="424"/>
      <c r="Q78" s="423"/>
      <c r="R78" s="424"/>
      <c r="S78" s="423"/>
      <c r="T78" s="424"/>
      <c r="U78" s="423"/>
      <c r="V78" s="424"/>
      <c r="W78" s="423"/>
      <c r="X78" s="424"/>
      <c r="Y78" s="423"/>
      <c r="Z78" s="424"/>
      <c r="AA78" s="423"/>
      <c r="AB78" s="424"/>
      <c r="AC78" s="423"/>
      <c r="AD78" s="424"/>
      <c r="AE78" s="423"/>
      <c r="AF78" s="424"/>
      <c r="AG78" s="423"/>
      <c r="AH78" s="424"/>
      <c r="AI78" s="423"/>
      <c r="AJ78" s="424"/>
      <c r="AK78" s="423"/>
      <c r="AL78" s="424"/>
      <c r="AM78" s="423"/>
      <c r="AN78" s="424"/>
      <c r="AO78" s="423"/>
      <c r="AP78" s="424"/>
      <c r="AQ78" s="423"/>
      <c r="AR78" s="424"/>
      <c r="AS78" s="423"/>
      <c r="AT78" s="424"/>
      <c r="AU78" s="423"/>
      <c r="AV78" s="424"/>
      <c r="AW78" s="436"/>
      <c r="AX78" s="437"/>
      <c r="AY78" s="434"/>
      <c r="AZ78" s="438"/>
      <c r="BA78" s="434">
        <v>3778</v>
      </c>
      <c r="BB78" s="435">
        <v>3331</v>
      </c>
      <c r="BC78" s="434">
        <v>6526</v>
      </c>
      <c r="BD78" s="435">
        <v>4377</v>
      </c>
      <c r="BE78" s="436">
        <v>7699</v>
      </c>
      <c r="BF78" s="437">
        <v>5098</v>
      </c>
      <c r="BG78" s="434">
        <v>8735</v>
      </c>
      <c r="BH78" s="438">
        <v>5993</v>
      </c>
      <c r="BI78" s="434">
        <v>9529</v>
      </c>
      <c r="BJ78" s="435">
        <v>7380</v>
      </c>
      <c r="BK78" s="434">
        <v>10223</v>
      </c>
      <c r="BL78" s="435">
        <v>8089</v>
      </c>
      <c r="BM78" s="436">
        <v>10965</v>
      </c>
      <c r="BN78" s="437">
        <v>8669</v>
      </c>
      <c r="BO78" s="434">
        <v>11635</v>
      </c>
      <c r="BP78" s="438">
        <v>9333</v>
      </c>
      <c r="BQ78" s="434">
        <v>12258</v>
      </c>
      <c r="BR78" s="435">
        <v>10046</v>
      </c>
      <c r="BS78" s="434">
        <v>12850</v>
      </c>
      <c r="BT78" s="439">
        <v>10639</v>
      </c>
      <c r="BU78" s="436">
        <v>13447</v>
      </c>
      <c r="BV78" s="437">
        <v>11306</v>
      </c>
      <c r="BW78" s="434">
        <v>14212</v>
      </c>
      <c r="BX78" s="438">
        <v>12062</v>
      </c>
      <c r="BY78" s="434">
        <v>14903</v>
      </c>
      <c r="BZ78" s="435">
        <v>12922</v>
      </c>
      <c r="CA78" s="434">
        <v>15339</v>
      </c>
      <c r="CB78" s="439">
        <v>13708</v>
      </c>
      <c r="CC78" s="434">
        <v>15845</v>
      </c>
      <c r="CD78" s="439">
        <v>14414</v>
      </c>
      <c r="CE78" s="434">
        <v>16422</v>
      </c>
      <c r="CF78" s="439">
        <v>15209</v>
      </c>
      <c r="CG78" s="434">
        <v>17039</v>
      </c>
      <c r="CH78" s="439">
        <v>15979</v>
      </c>
      <c r="CI78" s="434">
        <v>17517</v>
      </c>
      <c r="CJ78" s="439">
        <v>16674</v>
      </c>
      <c r="CK78" s="434">
        <v>17944</v>
      </c>
      <c r="CL78" s="439">
        <v>17337</v>
      </c>
      <c r="CM78" s="434">
        <v>18465</v>
      </c>
      <c r="CN78" s="439">
        <v>17764</v>
      </c>
      <c r="CO78" s="434">
        <v>19021</v>
      </c>
      <c r="CP78" s="439">
        <v>18498</v>
      </c>
      <c r="CQ78" s="434">
        <v>19599</v>
      </c>
      <c r="CR78" s="439">
        <v>19257</v>
      </c>
      <c r="CS78" s="434">
        <v>20115</v>
      </c>
      <c r="CT78" s="439">
        <v>19875</v>
      </c>
      <c r="CU78" s="434">
        <v>20746</v>
      </c>
      <c r="CV78" s="439">
        <v>20607</v>
      </c>
      <c r="CW78" s="218">
        <v>21469</v>
      </c>
      <c r="CX78" s="450">
        <v>21346</v>
      </c>
      <c r="CY78" s="429"/>
      <c r="CZ78" s="429"/>
    </row>
    <row r="79" spans="1:106" s="441" customFormat="1" ht="17.25" customHeight="1" x14ac:dyDescent="0.2">
      <c r="A79" s="410">
        <v>76</v>
      </c>
      <c r="B79" s="316" t="s">
        <v>357</v>
      </c>
      <c r="C79" s="431"/>
      <c r="D79" s="432"/>
      <c r="E79" s="431"/>
      <c r="F79" s="432"/>
      <c r="G79" s="423"/>
      <c r="H79" s="424"/>
      <c r="I79" s="423"/>
      <c r="J79" s="424"/>
      <c r="K79" s="423"/>
      <c r="L79" s="424"/>
      <c r="M79" s="423"/>
      <c r="N79" s="424"/>
      <c r="O79" s="423"/>
      <c r="P79" s="424"/>
      <c r="Q79" s="423"/>
      <c r="R79" s="424"/>
      <c r="S79" s="423"/>
      <c r="T79" s="424"/>
      <c r="U79" s="423"/>
      <c r="V79" s="424"/>
      <c r="W79" s="423"/>
      <c r="X79" s="424"/>
      <c r="Y79" s="423"/>
      <c r="Z79" s="424"/>
      <c r="AA79" s="423"/>
      <c r="AB79" s="424"/>
      <c r="AC79" s="423"/>
      <c r="AD79" s="424"/>
      <c r="AE79" s="423"/>
      <c r="AF79" s="424"/>
      <c r="AG79" s="423"/>
      <c r="AH79" s="424"/>
      <c r="AI79" s="423"/>
      <c r="AJ79" s="424"/>
      <c r="AK79" s="423"/>
      <c r="AL79" s="424"/>
      <c r="AM79" s="423"/>
      <c r="AN79" s="424"/>
      <c r="AO79" s="423"/>
      <c r="AP79" s="424"/>
      <c r="AQ79" s="423"/>
      <c r="AR79" s="424"/>
      <c r="AS79" s="423"/>
      <c r="AT79" s="424"/>
      <c r="AU79" s="423"/>
      <c r="AV79" s="424"/>
      <c r="AW79" s="436"/>
      <c r="AX79" s="437"/>
      <c r="AY79" s="434"/>
      <c r="AZ79" s="438"/>
      <c r="BA79" s="434">
        <v>40750</v>
      </c>
      <c r="BB79" s="435">
        <v>6960</v>
      </c>
      <c r="BC79" s="434">
        <v>81276</v>
      </c>
      <c r="BD79" s="435">
        <v>12642</v>
      </c>
      <c r="BE79" s="436">
        <v>117785</v>
      </c>
      <c r="BF79" s="437">
        <v>16467</v>
      </c>
      <c r="BG79" s="434">
        <v>147073</v>
      </c>
      <c r="BH79" s="438">
        <v>21258</v>
      </c>
      <c r="BI79" s="434">
        <v>169914</v>
      </c>
      <c r="BJ79" s="435">
        <v>27035</v>
      </c>
      <c r="BK79" s="434">
        <v>189530</v>
      </c>
      <c r="BL79" s="435">
        <v>30393</v>
      </c>
      <c r="BM79" s="436">
        <v>212807</v>
      </c>
      <c r="BN79" s="437">
        <v>33985</v>
      </c>
      <c r="BO79" s="434">
        <v>232778</v>
      </c>
      <c r="BP79" s="438">
        <v>37555</v>
      </c>
      <c r="BQ79" s="434">
        <v>253006</v>
      </c>
      <c r="BR79" s="435">
        <v>40998</v>
      </c>
      <c r="BS79" s="434">
        <v>272906</v>
      </c>
      <c r="BT79" s="439">
        <v>44125</v>
      </c>
      <c r="BU79" s="436">
        <v>293760</v>
      </c>
      <c r="BV79" s="437">
        <v>47482</v>
      </c>
      <c r="BW79" s="434">
        <v>315073</v>
      </c>
      <c r="BX79" s="438">
        <v>50998</v>
      </c>
      <c r="BY79" s="434">
        <v>335292</v>
      </c>
      <c r="BZ79" s="435">
        <v>54511</v>
      </c>
      <c r="CA79" s="434">
        <v>349533</v>
      </c>
      <c r="CB79" s="439">
        <v>57310</v>
      </c>
      <c r="CC79" s="434">
        <v>371901</v>
      </c>
      <c r="CD79" s="439">
        <v>60347</v>
      </c>
      <c r="CE79" s="434">
        <v>389961</v>
      </c>
      <c r="CF79" s="439">
        <v>63210</v>
      </c>
      <c r="CG79" s="434">
        <v>409597</v>
      </c>
      <c r="CH79" s="439">
        <v>66070</v>
      </c>
      <c r="CI79" s="434">
        <v>426959</v>
      </c>
      <c r="CJ79" s="439">
        <v>68737</v>
      </c>
      <c r="CK79" s="434">
        <v>447628</v>
      </c>
      <c r="CL79" s="439">
        <v>71791</v>
      </c>
      <c r="CM79" s="434">
        <v>467086</v>
      </c>
      <c r="CN79" s="439">
        <v>74651</v>
      </c>
      <c r="CO79" s="434">
        <v>485723</v>
      </c>
      <c r="CP79" s="439">
        <v>77837</v>
      </c>
      <c r="CQ79" s="434">
        <v>503570</v>
      </c>
      <c r="CR79" s="439">
        <v>80711</v>
      </c>
      <c r="CS79" s="434">
        <v>523337</v>
      </c>
      <c r="CT79" s="439">
        <v>83862</v>
      </c>
      <c r="CU79" s="434">
        <v>542116</v>
      </c>
      <c r="CV79" s="439">
        <v>86865</v>
      </c>
      <c r="CW79" s="218">
        <v>560481</v>
      </c>
      <c r="CX79" s="450">
        <v>90145</v>
      </c>
      <c r="CY79" s="429"/>
      <c r="CZ79" s="429"/>
    </row>
    <row r="80" spans="1:106" s="441" customFormat="1" ht="17.25" customHeight="1" x14ac:dyDescent="0.2">
      <c r="A80" s="410">
        <v>77</v>
      </c>
      <c r="B80" s="316" t="s">
        <v>358</v>
      </c>
      <c r="C80" s="431"/>
      <c r="D80" s="432"/>
      <c r="E80" s="431"/>
      <c r="F80" s="432"/>
      <c r="G80" s="423"/>
      <c r="H80" s="424"/>
      <c r="I80" s="423"/>
      <c r="J80" s="424"/>
      <c r="K80" s="423"/>
      <c r="L80" s="424"/>
      <c r="M80" s="423"/>
      <c r="N80" s="424"/>
      <c r="O80" s="423"/>
      <c r="P80" s="424"/>
      <c r="Q80" s="423"/>
      <c r="R80" s="424"/>
      <c r="S80" s="423"/>
      <c r="T80" s="424"/>
      <c r="U80" s="423"/>
      <c r="V80" s="424"/>
      <c r="W80" s="423"/>
      <c r="X80" s="424"/>
      <c r="Y80" s="423"/>
      <c r="Z80" s="424"/>
      <c r="AA80" s="423"/>
      <c r="AB80" s="424"/>
      <c r="AC80" s="423"/>
      <c r="AD80" s="424"/>
      <c r="AE80" s="423"/>
      <c r="AF80" s="424"/>
      <c r="AG80" s="423"/>
      <c r="AH80" s="424"/>
      <c r="AI80" s="423"/>
      <c r="AJ80" s="424"/>
      <c r="AK80" s="423"/>
      <c r="AL80" s="424"/>
      <c r="AM80" s="423"/>
      <c r="AN80" s="424"/>
      <c r="AO80" s="423"/>
      <c r="AP80" s="424"/>
      <c r="AQ80" s="423"/>
      <c r="AR80" s="424"/>
      <c r="AS80" s="423"/>
      <c r="AT80" s="424"/>
      <c r="AU80" s="423"/>
      <c r="AV80" s="424"/>
      <c r="AW80" s="436"/>
      <c r="AX80" s="437"/>
      <c r="AY80" s="434"/>
      <c r="AZ80" s="438"/>
      <c r="BA80" s="434">
        <v>0</v>
      </c>
      <c r="BB80" s="435">
        <v>4</v>
      </c>
      <c r="BC80" s="434">
        <v>0</v>
      </c>
      <c r="BD80" s="435">
        <v>8</v>
      </c>
      <c r="BE80" s="436">
        <v>23</v>
      </c>
      <c r="BF80" s="437">
        <v>9</v>
      </c>
      <c r="BG80" s="434">
        <v>37</v>
      </c>
      <c r="BH80" s="438">
        <v>12</v>
      </c>
      <c r="BI80" s="434">
        <v>52</v>
      </c>
      <c r="BJ80" s="435">
        <v>18</v>
      </c>
      <c r="BK80" s="434">
        <v>70</v>
      </c>
      <c r="BL80" s="435">
        <v>23</v>
      </c>
      <c r="BM80" s="436">
        <v>94</v>
      </c>
      <c r="BN80" s="437">
        <v>29</v>
      </c>
      <c r="BO80" s="434">
        <v>106</v>
      </c>
      <c r="BP80" s="438">
        <v>40</v>
      </c>
      <c r="BQ80" s="434">
        <v>128</v>
      </c>
      <c r="BR80" s="435">
        <v>46</v>
      </c>
      <c r="BS80" s="434">
        <v>152</v>
      </c>
      <c r="BT80" s="439">
        <v>55</v>
      </c>
      <c r="BU80" s="436">
        <v>174</v>
      </c>
      <c r="BV80" s="437">
        <v>63</v>
      </c>
      <c r="BW80" s="434">
        <v>207</v>
      </c>
      <c r="BX80" s="438">
        <v>72</v>
      </c>
      <c r="BY80" s="434">
        <v>243</v>
      </c>
      <c r="BZ80" s="435">
        <v>84</v>
      </c>
      <c r="CA80" s="434">
        <v>276</v>
      </c>
      <c r="CB80" s="439">
        <v>99</v>
      </c>
      <c r="CC80" s="434">
        <v>316</v>
      </c>
      <c r="CD80" s="439">
        <v>107</v>
      </c>
      <c r="CE80" s="434">
        <v>356</v>
      </c>
      <c r="CF80" s="439">
        <v>117</v>
      </c>
      <c r="CG80" s="434">
        <v>410</v>
      </c>
      <c r="CH80" s="439">
        <v>124</v>
      </c>
      <c r="CI80" s="434">
        <v>463</v>
      </c>
      <c r="CJ80" s="439">
        <v>137</v>
      </c>
      <c r="CK80" s="434">
        <v>506</v>
      </c>
      <c r="CL80" s="439">
        <v>148</v>
      </c>
      <c r="CM80" s="434">
        <v>545</v>
      </c>
      <c r="CN80" s="439">
        <v>147</v>
      </c>
      <c r="CO80" s="434">
        <v>581</v>
      </c>
      <c r="CP80" s="439">
        <v>152</v>
      </c>
      <c r="CQ80" s="434">
        <v>624</v>
      </c>
      <c r="CR80" s="439">
        <v>160</v>
      </c>
      <c r="CS80" s="434">
        <v>661</v>
      </c>
      <c r="CT80" s="439">
        <v>169</v>
      </c>
      <c r="CU80" s="434">
        <v>697</v>
      </c>
      <c r="CV80" s="439">
        <v>176</v>
      </c>
      <c r="CW80" s="218">
        <v>730</v>
      </c>
      <c r="CX80" s="450">
        <v>186</v>
      </c>
      <c r="CY80" s="429"/>
      <c r="CZ80" s="429"/>
    </row>
    <row r="81" spans="1:104" s="441" customFormat="1" ht="17.25" customHeight="1" x14ac:dyDescent="0.2">
      <c r="A81" s="410">
        <v>78</v>
      </c>
      <c r="B81" s="316" t="s">
        <v>359</v>
      </c>
      <c r="C81" s="431"/>
      <c r="D81" s="432"/>
      <c r="E81" s="431"/>
      <c r="F81" s="432"/>
      <c r="G81" s="423"/>
      <c r="H81" s="424"/>
      <c r="I81" s="423"/>
      <c r="J81" s="424"/>
      <c r="K81" s="423"/>
      <c r="L81" s="424"/>
      <c r="M81" s="423"/>
      <c r="N81" s="424"/>
      <c r="O81" s="423"/>
      <c r="P81" s="424"/>
      <c r="Q81" s="423"/>
      <c r="R81" s="424"/>
      <c r="S81" s="423"/>
      <c r="T81" s="424"/>
      <c r="U81" s="423"/>
      <c r="V81" s="424"/>
      <c r="W81" s="423"/>
      <c r="X81" s="424"/>
      <c r="Y81" s="423"/>
      <c r="Z81" s="424"/>
      <c r="AA81" s="423"/>
      <c r="AB81" s="424"/>
      <c r="AC81" s="423"/>
      <c r="AD81" s="424"/>
      <c r="AE81" s="423"/>
      <c r="AF81" s="424"/>
      <c r="AG81" s="423"/>
      <c r="AH81" s="424"/>
      <c r="AI81" s="423"/>
      <c r="AJ81" s="424"/>
      <c r="AK81" s="423"/>
      <c r="AL81" s="424"/>
      <c r="AM81" s="423"/>
      <c r="AN81" s="424"/>
      <c r="AO81" s="423"/>
      <c r="AP81" s="424"/>
      <c r="AQ81" s="423"/>
      <c r="AR81" s="424"/>
      <c r="AS81" s="423"/>
      <c r="AT81" s="424"/>
      <c r="AU81" s="423"/>
      <c r="AV81" s="424"/>
      <c r="AW81" s="436"/>
      <c r="AX81" s="437"/>
      <c r="AY81" s="434"/>
      <c r="AZ81" s="438"/>
      <c r="BA81" s="434">
        <v>1955</v>
      </c>
      <c r="BB81" s="435">
        <v>528</v>
      </c>
      <c r="BC81" s="434">
        <v>3365</v>
      </c>
      <c r="BD81" s="435">
        <v>795</v>
      </c>
      <c r="BE81" s="436">
        <v>4017</v>
      </c>
      <c r="BF81" s="437">
        <v>954</v>
      </c>
      <c r="BG81" s="434">
        <v>4528</v>
      </c>
      <c r="BH81" s="438">
        <v>1098</v>
      </c>
      <c r="BI81" s="434">
        <v>4943</v>
      </c>
      <c r="BJ81" s="435">
        <v>1297</v>
      </c>
      <c r="BK81" s="434">
        <v>5290</v>
      </c>
      <c r="BL81" s="435">
        <v>1398</v>
      </c>
      <c r="BM81" s="436">
        <v>5676</v>
      </c>
      <c r="BN81" s="437">
        <v>1504</v>
      </c>
      <c r="BO81" s="434">
        <v>5959</v>
      </c>
      <c r="BP81" s="438">
        <v>1602</v>
      </c>
      <c r="BQ81" s="434">
        <v>6329</v>
      </c>
      <c r="BR81" s="435">
        <v>1694</v>
      </c>
      <c r="BS81" s="434">
        <v>6668</v>
      </c>
      <c r="BT81" s="439">
        <v>1793</v>
      </c>
      <c r="BU81" s="436">
        <v>6988</v>
      </c>
      <c r="BV81" s="437">
        <v>1903</v>
      </c>
      <c r="BW81" s="434">
        <v>7315</v>
      </c>
      <c r="BX81" s="438">
        <v>2003</v>
      </c>
      <c r="BY81" s="434">
        <v>7743</v>
      </c>
      <c r="BZ81" s="435">
        <v>2133</v>
      </c>
      <c r="CA81" s="434">
        <v>8010</v>
      </c>
      <c r="CB81" s="439">
        <v>2243</v>
      </c>
      <c r="CC81" s="434">
        <v>8387</v>
      </c>
      <c r="CD81" s="439">
        <v>2346</v>
      </c>
      <c r="CE81" s="434">
        <v>8671</v>
      </c>
      <c r="CF81" s="439">
        <v>2441</v>
      </c>
      <c r="CG81" s="434">
        <v>9051</v>
      </c>
      <c r="CH81" s="439">
        <v>2528</v>
      </c>
      <c r="CI81" s="434">
        <v>9353</v>
      </c>
      <c r="CJ81" s="439">
        <v>2646</v>
      </c>
      <c r="CK81" s="434">
        <v>9699</v>
      </c>
      <c r="CL81" s="439">
        <v>2764</v>
      </c>
      <c r="CM81" s="434">
        <v>10022</v>
      </c>
      <c r="CN81" s="439">
        <v>2853</v>
      </c>
      <c r="CO81" s="434">
        <v>10284</v>
      </c>
      <c r="CP81" s="439">
        <v>2964</v>
      </c>
      <c r="CQ81" s="434">
        <v>10621</v>
      </c>
      <c r="CR81" s="439">
        <v>3051</v>
      </c>
      <c r="CS81" s="434">
        <v>10995</v>
      </c>
      <c r="CT81" s="439">
        <v>3160</v>
      </c>
      <c r="CU81" s="434">
        <v>11393</v>
      </c>
      <c r="CV81" s="439">
        <v>3256</v>
      </c>
      <c r="CW81" s="218">
        <v>11803</v>
      </c>
      <c r="CX81" s="450">
        <v>3356</v>
      </c>
      <c r="CY81" s="429"/>
      <c r="CZ81" s="429"/>
    </row>
    <row r="82" spans="1:104" s="441" customFormat="1" ht="16.5" customHeight="1" x14ac:dyDescent="0.2">
      <c r="A82" s="410">
        <v>79</v>
      </c>
      <c r="B82" s="316" t="s">
        <v>360</v>
      </c>
      <c r="C82" s="431"/>
      <c r="D82" s="432"/>
      <c r="E82" s="431"/>
      <c r="F82" s="432"/>
      <c r="G82" s="423"/>
      <c r="H82" s="424"/>
      <c r="I82" s="423"/>
      <c r="J82" s="424"/>
      <c r="K82" s="423"/>
      <c r="L82" s="424"/>
      <c r="M82" s="423"/>
      <c r="N82" s="424"/>
      <c r="O82" s="423"/>
      <c r="P82" s="424"/>
      <c r="Q82" s="423"/>
      <c r="R82" s="424"/>
      <c r="S82" s="423"/>
      <c r="T82" s="424"/>
      <c r="U82" s="423"/>
      <c r="V82" s="424"/>
      <c r="W82" s="423"/>
      <c r="X82" s="424"/>
      <c r="Y82" s="423"/>
      <c r="Z82" s="424"/>
      <c r="AA82" s="423"/>
      <c r="AB82" s="424"/>
      <c r="AC82" s="423"/>
      <c r="AD82" s="424"/>
      <c r="AE82" s="423"/>
      <c r="AF82" s="424"/>
      <c r="AG82" s="423"/>
      <c r="AH82" s="424"/>
      <c r="AI82" s="423"/>
      <c r="AJ82" s="424"/>
      <c r="AK82" s="423"/>
      <c r="AL82" s="424"/>
      <c r="AM82" s="423"/>
      <c r="AN82" s="424"/>
      <c r="AO82" s="423"/>
      <c r="AP82" s="424"/>
      <c r="AQ82" s="423"/>
      <c r="AR82" s="424"/>
      <c r="AS82" s="423"/>
      <c r="AT82" s="424"/>
      <c r="AU82" s="423"/>
      <c r="AV82" s="424"/>
      <c r="AW82" s="436"/>
      <c r="AX82" s="437"/>
      <c r="AY82" s="434"/>
      <c r="AZ82" s="438"/>
      <c r="BA82" s="434">
        <v>509</v>
      </c>
      <c r="BB82" s="435">
        <v>40</v>
      </c>
      <c r="BC82" s="434">
        <v>1082</v>
      </c>
      <c r="BD82" s="435">
        <v>61</v>
      </c>
      <c r="BE82" s="436">
        <v>1210</v>
      </c>
      <c r="BF82" s="437">
        <v>78</v>
      </c>
      <c r="BG82" s="434">
        <v>1424</v>
      </c>
      <c r="BH82" s="438">
        <v>86</v>
      </c>
      <c r="BI82" s="434">
        <v>1653</v>
      </c>
      <c r="BJ82" s="435">
        <v>116</v>
      </c>
      <c r="BK82" s="434">
        <v>1716</v>
      </c>
      <c r="BL82" s="435">
        <v>137</v>
      </c>
      <c r="BM82" s="436">
        <v>1874</v>
      </c>
      <c r="BN82" s="437">
        <v>154</v>
      </c>
      <c r="BO82" s="434">
        <v>2005</v>
      </c>
      <c r="BP82" s="438">
        <v>167</v>
      </c>
      <c r="BQ82" s="434">
        <v>2150</v>
      </c>
      <c r="BR82" s="435">
        <v>179</v>
      </c>
      <c r="BS82" s="434">
        <v>2309</v>
      </c>
      <c r="BT82" s="439">
        <v>206</v>
      </c>
      <c r="BU82" s="436">
        <v>2430</v>
      </c>
      <c r="BV82" s="437">
        <v>222</v>
      </c>
      <c r="BW82" s="434">
        <v>2591</v>
      </c>
      <c r="BX82" s="438">
        <v>244</v>
      </c>
      <c r="BY82" s="434">
        <v>2733</v>
      </c>
      <c r="BZ82" s="435">
        <v>259</v>
      </c>
      <c r="CA82" s="434">
        <v>2852</v>
      </c>
      <c r="CB82" s="439">
        <v>273</v>
      </c>
      <c r="CC82" s="434">
        <v>3013</v>
      </c>
      <c r="CD82" s="439">
        <v>284</v>
      </c>
      <c r="CE82" s="434">
        <v>3136</v>
      </c>
      <c r="CF82" s="439">
        <v>297</v>
      </c>
      <c r="CG82" s="434">
        <v>3284</v>
      </c>
      <c r="CH82" s="439">
        <v>326</v>
      </c>
      <c r="CI82" s="434">
        <v>3410</v>
      </c>
      <c r="CJ82" s="439">
        <v>344</v>
      </c>
      <c r="CK82" s="434">
        <v>3543</v>
      </c>
      <c r="CL82" s="439">
        <v>363</v>
      </c>
      <c r="CM82" s="434">
        <v>3690</v>
      </c>
      <c r="CN82" s="439">
        <v>350</v>
      </c>
      <c r="CO82" s="434">
        <v>3842</v>
      </c>
      <c r="CP82" s="439">
        <v>369</v>
      </c>
      <c r="CQ82" s="434">
        <v>3958</v>
      </c>
      <c r="CR82" s="439">
        <v>391</v>
      </c>
      <c r="CS82" s="434">
        <v>4088</v>
      </c>
      <c r="CT82" s="439">
        <v>410</v>
      </c>
      <c r="CU82" s="434">
        <v>4236</v>
      </c>
      <c r="CV82" s="439">
        <v>432</v>
      </c>
      <c r="CW82" s="218">
        <v>4373</v>
      </c>
      <c r="CX82" s="450">
        <v>446</v>
      </c>
      <c r="CY82" s="429"/>
      <c r="CZ82" s="429"/>
    </row>
    <row r="83" spans="1:104" s="441" customFormat="1" ht="17.25" customHeight="1" x14ac:dyDescent="0.2">
      <c r="A83" s="410">
        <v>80</v>
      </c>
      <c r="B83" s="316" t="s">
        <v>361</v>
      </c>
      <c r="C83" s="431"/>
      <c r="D83" s="432"/>
      <c r="E83" s="431"/>
      <c r="F83" s="432"/>
      <c r="G83" s="423"/>
      <c r="H83" s="424"/>
      <c r="I83" s="423"/>
      <c r="J83" s="424"/>
      <c r="K83" s="423"/>
      <c r="L83" s="424"/>
      <c r="M83" s="423"/>
      <c r="N83" s="424"/>
      <c r="O83" s="423"/>
      <c r="P83" s="424"/>
      <c r="Q83" s="423"/>
      <c r="R83" s="424"/>
      <c r="S83" s="423"/>
      <c r="T83" s="424"/>
      <c r="U83" s="423"/>
      <c r="V83" s="424"/>
      <c r="W83" s="423"/>
      <c r="X83" s="424"/>
      <c r="Y83" s="423"/>
      <c r="Z83" s="424"/>
      <c r="AA83" s="423"/>
      <c r="AB83" s="424"/>
      <c r="AC83" s="423"/>
      <c r="AD83" s="424"/>
      <c r="AE83" s="423"/>
      <c r="AF83" s="424"/>
      <c r="AG83" s="423"/>
      <c r="AH83" s="424"/>
      <c r="AI83" s="423"/>
      <c r="AJ83" s="424"/>
      <c r="AK83" s="423"/>
      <c r="AL83" s="424"/>
      <c r="AM83" s="423"/>
      <c r="AN83" s="424"/>
      <c r="AO83" s="423"/>
      <c r="AP83" s="424"/>
      <c r="AQ83" s="423"/>
      <c r="AR83" s="424"/>
      <c r="AS83" s="423"/>
      <c r="AT83" s="424"/>
      <c r="AU83" s="423"/>
      <c r="AV83" s="424"/>
      <c r="AW83" s="436"/>
      <c r="AX83" s="437"/>
      <c r="AY83" s="434"/>
      <c r="AZ83" s="438"/>
      <c r="BA83" s="434">
        <v>1731</v>
      </c>
      <c r="BB83" s="435">
        <v>619</v>
      </c>
      <c r="BC83" s="434">
        <v>4241</v>
      </c>
      <c r="BD83" s="435">
        <v>1346</v>
      </c>
      <c r="BE83" s="436">
        <v>7348</v>
      </c>
      <c r="BF83" s="437">
        <v>2072</v>
      </c>
      <c r="BG83" s="434">
        <v>11065</v>
      </c>
      <c r="BH83" s="438">
        <v>3327</v>
      </c>
      <c r="BI83" s="434">
        <v>15765</v>
      </c>
      <c r="BJ83" s="435">
        <v>4686</v>
      </c>
      <c r="BK83" s="434">
        <v>20492</v>
      </c>
      <c r="BL83" s="435">
        <v>5822</v>
      </c>
      <c r="BM83" s="436">
        <v>25183</v>
      </c>
      <c r="BN83" s="437">
        <v>6822</v>
      </c>
      <c r="BO83" s="434">
        <v>30288</v>
      </c>
      <c r="BP83" s="438">
        <v>7975</v>
      </c>
      <c r="BQ83" s="434">
        <v>36162</v>
      </c>
      <c r="BR83" s="435">
        <v>9152</v>
      </c>
      <c r="BS83" s="434">
        <v>42071</v>
      </c>
      <c r="BT83" s="439">
        <v>10451</v>
      </c>
      <c r="BU83" s="436">
        <v>47565</v>
      </c>
      <c r="BV83" s="437">
        <v>11703</v>
      </c>
      <c r="BW83" s="434">
        <v>54154</v>
      </c>
      <c r="BX83" s="438">
        <v>13167</v>
      </c>
      <c r="BY83" s="434">
        <v>61169</v>
      </c>
      <c r="BZ83" s="435">
        <v>14683</v>
      </c>
      <c r="CA83" s="434">
        <v>67024</v>
      </c>
      <c r="CB83" s="439">
        <v>15943</v>
      </c>
      <c r="CC83" s="434">
        <v>74084</v>
      </c>
      <c r="CD83" s="439">
        <v>17227</v>
      </c>
      <c r="CE83" s="434">
        <v>81320</v>
      </c>
      <c r="CF83" s="439">
        <v>18689</v>
      </c>
      <c r="CG83" s="434">
        <v>91046</v>
      </c>
      <c r="CH83" s="439">
        <v>20166</v>
      </c>
      <c r="CI83" s="434">
        <v>99798</v>
      </c>
      <c r="CJ83" s="439">
        <v>21607</v>
      </c>
      <c r="CK83" s="434">
        <v>108474</v>
      </c>
      <c r="CL83" s="439">
        <v>23032</v>
      </c>
      <c r="CM83" s="434">
        <v>117749</v>
      </c>
      <c r="CN83" s="439">
        <v>24440</v>
      </c>
      <c r="CO83" s="434">
        <v>127651</v>
      </c>
      <c r="CP83" s="439">
        <v>26058</v>
      </c>
      <c r="CQ83" s="434">
        <v>138335</v>
      </c>
      <c r="CR83" s="439">
        <v>27583</v>
      </c>
      <c r="CS83" s="434">
        <v>148244</v>
      </c>
      <c r="CT83" s="439">
        <v>29163</v>
      </c>
      <c r="CU83" s="434">
        <v>158490</v>
      </c>
      <c r="CV83" s="439">
        <v>30966</v>
      </c>
      <c r="CW83" s="434">
        <v>169878</v>
      </c>
      <c r="CX83" s="439">
        <v>32680</v>
      </c>
      <c r="CY83" s="429"/>
      <c r="CZ83" s="429"/>
    </row>
    <row r="84" spans="1:104" s="441" customFormat="1" ht="17.25" customHeight="1" x14ac:dyDescent="0.2">
      <c r="A84" s="433">
        <v>0</v>
      </c>
      <c r="B84" s="316" t="s">
        <v>159</v>
      </c>
      <c r="C84" s="431"/>
      <c r="D84" s="432"/>
      <c r="E84" s="431"/>
      <c r="F84" s="432"/>
      <c r="G84" s="423"/>
      <c r="H84" s="424"/>
      <c r="I84" s="423"/>
      <c r="J84" s="424"/>
      <c r="K84" s="423"/>
      <c r="L84" s="424"/>
      <c r="M84" s="423"/>
      <c r="N84" s="424"/>
      <c r="O84" s="423"/>
      <c r="P84" s="424"/>
      <c r="Q84" s="423"/>
      <c r="R84" s="424"/>
      <c r="S84" s="423"/>
      <c r="T84" s="424"/>
      <c r="U84" s="423"/>
      <c r="V84" s="424"/>
      <c r="W84" s="423"/>
      <c r="X84" s="424"/>
      <c r="Y84" s="423"/>
      <c r="Z84" s="424"/>
      <c r="AA84" s="423"/>
      <c r="AB84" s="424"/>
      <c r="AC84" s="423"/>
      <c r="AD84" s="424">
        <v>10</v>
      </c>
      <c r="AE84" s="423"/>
      <c r="AF84" s="424">
        <v>10</v>
      </c>
      <c r="AG84" s="423"/>
      <c r="AH84" s="424">
        <v>10</v>
      </c>
      <c r="AI84" s="423"/>
      <c r="AJ84" s="424">
        <v>11</v>
      </c>
      <c r="AK84" s="423"/>
      <c r="AL84" s="424">
        <v>11</v>
      </c>
      <c r="AM84" s="423"/>
      <c r="AN84" s="424"/>
      <c r="AO84" s="423"/>
      <c r="AP84" s="424"/>
      <c r="AQ84" s="423"/>
      <c r="AR84" s="424">
        <v>12</v>
      </c>
      <c r="AS84" s="423"/>
      <c r="AT84" s="424"/>
      <c r="AU84" s="423"/>
      <c r="AV84" s="424"/>
      <c r="AW84" s="423"/>
      <c r="AX84" s="424"/>
      <c r="AY84" s="423"/>
      <c r="AZ84" s="424"/>
      <c r="BA84" s="423"/>
      <c r="BB84" s="424"/>
      <c r="BC84" s="423"/>
      <c r="BD84" s="424"/>
      <c r="BE84" s="423"/>
      <c r="BF84" s="424"/>
      <c r="BG84" s="423"/>
      <c r="BH84" s="424"/>
      <c r="BI84" s="423"/>
      <c r="BJ84" s="424"/>
      <c r="BK84" s="423"/>
      <c r="BL84" s="424"/>
      <c r="BM84" s="423"/>
      <c r="BN84" s="424"/>
      <c r="BO84" s="423"/>
      <c r="BP84" s="424"/>
      <c r="BQ84" s="423"/>
      <c r="BR84" s="424"/>
      <c r="BS84" s="423"/>
      <c r="BT84" s="424"/>
      <c r="BU84" s="436"/>
      <c r="BV84" s="438"/>
      <c r="BW84" s="434"/>
      <c r="BX84" s="438"/>
      <c r="BY84" s="434"/>
      <c r="BZ84" s="438"/>
      <c r="CA84" s="434"/>
      <c r="CB84" s="438"/>
      <c r="CC84" s="434"/>
      <c r="CD84" s="438"/>
      <c r="CE84" s="434"/>
      <c r="CF84" s="438"/>
      <c r="CG84" s="434"/>
      <c r="CH84" s="438"/>
      <c r="CI84" s="434"/>
      <c r="CJ84" s="438"/>
      <c r="CK84" s="434"/>
      <c r="CL84" s="438"/>
      <c r="CM84" s="434"/>
      <c r="CN84" s="438"/>
      <c r="CO84" s="434"/>
      <c r="CP84" s="438"/>
      <c r="CQ84" s="434"/>
      <c r="CR84" s="438"/>
      <c r="CS84" s="434"/>
      <c r="CT84" s="438"/>
      <c r="CU84" s="434"/>
      <c r="CV84" s="438"/>
      <c r="CW84" s="434"/>
      <c r="CX84" s="438"/>
      <c r="CY84" s="440"/>
      <c r="CZ84" s="440"/>
    </row>
    <row r="85" spans="1:104" ht="13.5" thickBot="1" x14ac:dyDescent="0.25">
      <c r="B85" s="256" t="s">
        <v>62</v>
      </c>
      <c r="C85" s="148">
        <f>SUM(C4:C84)</f>
        <v>1322618</v>
      </c>
      <c r="D85" s="149">
        <f t="shared" ref="D85:AF85" si="0">SUM(D4:D84)</f>
        <v>47555</v>
      </c>
      <c r="E85" s="148">
        <f t="shared" si="0"/>
        <v>1938014</v>
      </c>
      <c r="F85" s="149">
        <f t="shared" si="0"/>
        <v>83835</v>
      </c>
      <c r="G85" s="257">
        <f t="shared" si="0"/>
        <v>2660981</v>
      </c>
      <c r="H85" s="258">
        <f t="shared" si="0"/>
        <v>137341</v>
      </c>
      <c r="I85" s="257">
        <f t="shared" si="0"/>
        <v>3376439</v>
      </c>
      <c r="J85" s="258">
        <f t="shared" si="0"/>
        <v>180877</v>
      </c>
      <c r="K85" s="257">
        <f t="shared" si="0"/>
        <v>4352859</v>
      </c>
      <c r="L85" s="258">
        <f t="shared" si="0"/>
        <v>233047</v>
      </c>
      <c r="M85" s="257">
        <f t="shared" si="0"/>
        <v>5419604</v>
      </c>
      <c r="N85" s="258">
        <f t="shared" si="0"/>
        <v>278511</v>
      </c>
      <c r="O85" s="257">
        <f t="shared" si="0"/>
        <v>6565041</v>
      </c>
      <c r="P85" s="258">
        <f t="shared" si="0"/>
        <v>356997</v>
      </c>
      <c r="Q85" s="257">
        <f t="shared" si="0"/>
        <v>7010741</v>
      </c>
      <c r="R85" s="258">
        <f t="shared" si="0"/>
        <v>381991</v>
      </c>
      <c r="S85" s="257">
        <f t="shared" si="0"/>
        <v>7581548</v>
      </c>
      <c r="T85" s="258">
        <f t="shared" si="0"/>
        <v>410271</v>
      </c>
      <c r="U85" s="257">
        <f t="shared" si="0"/>
        <v>8098702</v>
      </c>
      <c r="V85" s="258">
        <f t="shared" si="0"/>
        <v>442068</v>
      </c>
      <c r="W85" s="257">
        <f t="shared" si="0"/>
        <v>8730861</v>
      </c>
      <c r="X85" s="258">
        <f t="shared" si="0"/>
        <v>467506</v>
      </c>
      <c r="Y85" s="257">
        <f t="shared" si="0"/>
        <v>9021296</v>
      </c>
      <c r="Z85" s="258">
        <f t="shared" si="0"/>
        <v>494507</v>
      </c>
      <c r="AA85" s="257">
        <f t="shared" si="0"/>
        <v>9530039</v>
      </c>
      <c r="AB85" s="258">
        <f t="shared" si="0"/>
        <v>523021</v>
      </c>
      <c r="AC85" s="257">
        <f t="shared" si="0"/>
        <v>10132809</v>
      </c>
      <c r="AD85" s="258">
        <f t="shared" si="0"/>
        <v>559508</v>
      </c>
      <c r="AE85" s="257">
        <f t="shared" si="0"/>
        <v>10714829</v>
      </c>
      <c r="AF85" s="258">
        <f t="shared" si="0"/>
        <v>592316</v>
      </c>
      <c r="AG85" s="257">
        <f t="shared" ref="AG85:AN85" si="1">SUM(AG4:AG84)</f>
        <v>11245566</v>
      </c>
      <c r="AH85" s="258">
        <f t="shared" si="1"/>
        <v>618527</v>
      </c>
      <c r="AI85" s="257">
        <f t="shared" si="1"/>
        <v>12050719</v>
      </c>
      <c r="AJ85" s="258">
        <f t="shared" si="1"/>
        <v>655858</v>
      </c>
      <c r="AK85" s="257">
        <f t="shared" si="1"/>
        <v>12739775</v>
      </c>
      <c r="AL85" s="258">
        <f t="shared" si="1"/>
        <v>688495</v>
      </c>
      <c r="AM85" s="257">
        <f t="shared" si="1"/>
        <v>13397743</v>
      </c>
      <c r="AN85" s="258">
        <f t="shared" si="1"/>
        <v>719268</v>
      </c>
      <c r="AO85" s="257">
        <f t="shared" ref="AO85:BF85" si="2">SUM(AO4:AO84)</f>
        <v>14042477</v>
      </c>
      <c r="AP85" s="258">
        <f t="shared" si="2"/>
        <v>749394</v>
      </c>
      <c r="AQ85" s="257">
        <f t="shared" si="2"/>
        <v>14795568</v>
      </c>
      <c r="AR85" s="258">
        <f t="shared" si="2"/>
        <v>782424</v>
      </c>
      <c r="AS85" s="257">
        <f t="shared" si="2"/>
        <v>15306839</v>
      </c>
      <c r="AT85" s="258">
        <f t="shared" si="2"/>
        <v>811182</v>
      </c>
      <c r="AU85" s="257">
        <f t="shared" si="2"/>
        <v>16175703</v>
      </c>
      <c r="AV85" s="258">
        <f t="shared" si="2"/>
        <v>838059</v>
      </c>
      <c r="AW85" s="257">
        <f t="shared" si="2"/>
        <v>16812121</v>
      </c>
      <c r="AX85" s="258">
        <f t="shared" si="2"/>
        <v>862835</v>
      </c>
      <c r="AY85" s="257">
        <f t="shared" si="2"/>
        <v>17605304</v>
      </c>
      <c r="AZ85" s="258">
        <f t="shared" si="2"/>
        <v>894351</v>
      </c>
      <c r="BA85" s="257">
        <f t="shared" si="2"/>
        <v>18406605</v>
      </c>
      <c r="BB85" s="258">
        <f t="shared" si="2"/>
        <v>940959</v>
      </c>
      <c r="BC85" s="257">
        <f t="shared" si="2"/>
        <v>19135122</v>
      </c>
      <c r="BD85" s="258">
        <f t="shared" si="2"/>
        <v>979904</v>
      </c>
      <c r="BE85" s="257">
        <f t="shared" si="2"/>
        <v>19867885</v>
      </c>
      <c r="BF85" s="258">
        <f t="shared" si="2"/>
        <v>1012575</v>
      </c>
      <c r="BG85" s="257">
        <f>SUM(BG4:BG84)</f>
        <v>20699251</v>
      </c>
      <c r="BH85" s="258">
        <f t="shared" ref="BH85" si="3">SUM(BH4:BH84)</f>
        <v>1057064</v>
      </c>
      <c r="BI85" s="257">
        <f t="shared" ref="BI85:BN85" si="4">SUM(BI4:BI84)</f>
        <v>21499841</v>
      </c>
      <c r="BJ85" s="258">
        <f t="shared" si="4"/>
        <v>1122674</v>
      </c>
      <c r="BK85" s="257">
        <f t="shared" si="4"/>
        <v>22218828</v>
      </c>
      <c r="BL85" s="258">
        <f t="shared" si="4"/>
        <v>1160019</v>
      </c>
      <c r="BM85" s="257">
        <f t="shared" si="4"/>
        <v>22974962</v>
      </c>
      <c r="BN85" s="258">
        <f t="shared" si="4"/>
        <v>1196495</v>
      </c>
      <c r="BO85" s="257">
        <f t="shared" ref="BO85:BP85" si="5">SUM(BO4:BO84)</f>
        <v>23759847</v>
      </c>
      <c r="BP85" s="258">
        <f t="shared" si="5"/>
        <v>1242316</v>
      </c>
      <c r="BQ85" s="257">
        <f t="shared" ref="BQ85:BR85" si="6">SUM(BQ4:BQ84)</f>
        <v>24568548</v>
      </c>
      <c r="BR85" s="258">
        <f t="shared" si="6"/>
        <v>1291047</v>
      </c>
      <c r="BS85" s="257">
        <f t="shared" ref="BS85:BV85" si="7">SUM(BS4:BS84)</f>
        <v>25314952</v>
      </c>
      <c r="BT85" s="258">
        <f t="shared" si="7"/>
        <v>1335412</v>
      </c>
      <c r="BU85" s="375">
        <f t="shared" si="7"/>
        <v>26011485</v>
      </c>
      <c r="BV85" s="258">
        <f t="shared" si="7"/>
        <v>1377396</v>
      </c>
      <c r="BW85" s="257">
        <f t="shared" ref="BW85:CD85" si="8">SUM(BW4:BW84)</f>
        <v>26851759</v>
      </c>
      <c r="BX85" s="258">
        <f t="shared" si="8"/>
        <v>1430551</v>
      </c>
      <c r="BY85" s="257">
        <f t="shared" si="8"/>
        <v>27673146</v>
      </c>
      <c r="BZ85" s="258">
        <f t="shared" si="8"/>
        <v>1484298</v>
      </c>
      <c r="CA85" s="257">
        <f t="shared" si="8"/>
        <v>28286542</v>
      </c>
      <c r="CB85" s="258">
        <f t="shared" si="8"/>
        <v>1526896</v>
      </c>
      <c r="CC85" s="257">
        <f t="shared" si="8"/>
        <v>29065364</v>
      </c>
      <c r="CD85" s="258">
        <f t="shared" si="8"/>
        <v>1566123</v>
      </c>
      <c r="CE85" s="257">
        <f t="shared" ref="CE85:CF85" si="9">SUM(CE4:CE84)</f>
        <v>29830037</v>
      </c>
      <c r="CF85" s="258">
        <f t="shared" si="9"/>
        <v>1614898</v>
      </c>
      <c r="CG85" s="257">
        <f t="shared" ref="CG85:CJ85" si="10">SUM(CG4:CG84)</f>
        <v>30810962</v>
      </c>
      <c r="CH85" s="258">
        <f t="shared" si="10"/>
        <v>1662872</v>
      </c>
      <c r="CI85" s="257">
        <f t="shared" si="10"/>
        <v>31522867</v>
      </c>
      <c r="CJ85" s="258">
        <f t="shared" si="10"/>
        <v>1704660</v>
      </c>
      <c r="CK85" s="257">
        <f t="shared" ref="CK85:CN85" si="11">SUM(CK4:CK84)</f>
        <v>32288381</v>
      </c>
      <c r="CL85" s="258">
        <f t="shared" si="11"/>
        <v>1746484</v>
      </c>
      <c r="CM85" s="257">
        <f t="shared" si="11"/>
        <v>33088158</v>
      </c>
      <c r="CN85" s="258">
        <f t="shared" si="11"/>
        <v>1786138</v>
      </c>
      <c r="CO85" s="257">
        <f t="shared" ref="CO85:CP85" si="12">SUM(CO4:CO84)</f>
        <v>33924974</v>
      </c>
      <c r="CP85" s="258">
        <f t="shared" si="12"/>
        <v>1838800</v>
      </c>
      <c r="CQ85" s="257">
        <f t="shared" ref="CQ85:CR85" si="13">SUM(CQ4:CQ84)</f>
        <v>34734872</v>
      </c>
      <c r="CR85" s="258">
        <f t="shared" si="13"/>
        <v>1885212</v>
      </c>
      <c r="CS85" s="257">
        <f t="shared" ref="CS85:CT85" si="14">SUM(CS4:CS84)</f>
        <v>35546127</v>
      </c>
      <c r="CT85" s="258">
        <f t="shared" si="14"/>
        <v>1928214</v>
      </c>
      <c r="CU85" s="257">
        <f t="shared" ref="CU85:CV85" si="15">SUM(CU4:CU84)</f>
        <v>36489503</v>
      </c>
      <c r="CV85" s="258">
        <f t="shared" si="15"/>
        <v>1981644</v>
      </c>
      <c r="CW85" s="257">
        <f>SUM(CW4:CW84)</f>
        <v>37395166</v>
      </c>
      <c r="CX85" s="258">
        <f>SUM(CX4:CX84)</f>
        <v>2037222</v>
      </c>
      <c r="CY85" s="352"/>
      <c r="CZ85" s="352"/>
    </row>
    <row r="86" spans="1:104" x14ac:dyDescent="0.2">
      <c r="B86" s="122" t="s">
        <v>56</v>
      </c>
      <c r="E86" s="189"/>
      <c r="F86" s="189"/>
      <c r="I86" s="189"/>
      <c r="J86" s="189"/>
      <c r="M86" s="189"/>
      <c r="N86" s="189"/>
      <c r="Q86" s="189"/>
      <c r="S86" s="189"/>
      <c r="T86" s="189"/>
      <c r="X86" s="259"/>
      <c r="Y86" s="259"/>
      <c r="Z86" s="259"/>
      <c r="AA86" s="259"/>
      <c r="AB86" s="259"/>
      <c r="AC86" s="259"/>
      <c r="AD86" s="259"/>
      <c r="AE86" s="259"/>
      <c r="AF86" s="259"/>
      <c r="AG86" s="259"/>
      <c r="AH86" s="259"/>
      <c r="CB86" s="352"/>
      <c r="CC86" s="352"/>
      <c r="CD86" s="352"/>
      <c r="CE86" s="352"/>
      <c r="CF86" s="352"/>
      <c r="CG86" s="352"/>
      <c r="CH86" s="352"/>
      <c r="CI86" s="352"/>
      <c r="CJ86" s="352"/>
      <c r="CK86" s="352"/>
      <c r="CL86" s="352"/>
      <c r="CM86" s="352"/>
      <c r="CN86" s="352"/>
      <c r="CO86" s="352"/>
      <c r="CP86" s="352"/>
      <c r="CQ86" s="352"/>
      <c r="CR86" s="352"/>
      <c r="CS86" s="352"/>
      <c r="CT86" s="352"/>
      <c r="CU86" s="352"/>
      <c r="CV86" s="352"/>
      <c r="CW86" s="352"/>
      <c r="CX86" s="352"/>
    </row>
    <row r="87" spans="1:104" x14ac:dyDescent="0.2">
      <c r="B87" s="119" t="s">
        <v>54</v>
      </c>
      <c r="BT87" s="189"/>
      <c r="BU87" s="189"/>
      <c r="BV87" s="189"/>
      <c r="BW87" s="189"/>
      <c r="BX87" s="189"/>
      <c r="BY87" s="189"/>
      <c r="BZ87" s="189"/>
      <c r="CA87" s="259"/>
      <c r="CB87" s="352"/>
      <c r="CC87" s="352"/>
      <c r="CD87" s="352"/>
      <c r="CE87" s="352"/>
      <c r="CF87" s="352"/>
      <c r="CG87" s="352"/>
      <c r="CH87" s="352"/>
      <c r="CI87" s="352"/>
      <c r="CJ87" s="352"/>
      <c r="CK87" s="352"/>
      <c r="CL87" s="352"/>
      <c r="CM87" s="352"/>
      <c r="CN87" s="372"/>
      <c r="CO87" s="352"/>
      <c r="CP87" s="352"/>
      <c r="CQ87" s="352"/>
      <c r="CR87" s="352"/>
      <c r="CS87" s="352"/>
      <c r="CT87" s="352"/>
      <c r="CU87" s="352"/>
      <c r="CV87" s="352"/>
      <c r="CW87" s="352"/>
      <c r="CX87" s="352"/>
    </row>
    <row r="88" spans="1:104" x14ac:dyDescent="0.2">
      <c r="B88" s="119" t="s">
        <v>64</v>
      </c>
      <c r="AI88" s="259"/>
      <c r="AK88" s="259"/>
      <c r="BO88" s="189"/>
      <c r="CB88" s="352"/>
      <c r="CC88" s="352"/>
      <c r="CD88" s="352"/>
      <c r="CE88" s="352"/>
      <c r="CF88" s="352"/>
      <c r="CG88" s="352"/>
      <c r="CH88" s="352"/>
      <c r="CI88" s="352"/>
      <c r="CJ88" s="352"/>
      <c r="CK88" s="352"/>
      <c r="CL88" s="352"/>
      <c r="CM88" s="352"/>
      <c r="CN88" s="352"/>
      <c r="CO88" s="352"/>
      <c r="CP88" s="352"/>
      <c r="CQ88" s="352"/>
      <c r="CR88" s="352"/>
      <c r="CS88" s="352"/>
      <c r="CT88" s="352"/>
      <c r="CU88" s="352"/>
      <c r="CV88" s="372"/>
      <c r="CW88" s="372"/>
      <c r="CX88" s="372"/>
    </row>
    <row r="89" spans="1:104" x14ac:dyDescent="0.2">
      <c r="B89" s="122" t="s">
        <v>164</v>
      </c>
      <c r="CB89" s="352"/>
      <c r="CC89" s="352"/>
      <c r="CD89" s="372"/>
      <c r="CE89" s="372"/>
      <c r="CF89" s="372"/>
      <c r="CG89" s="372"/>
      <c r="CH89" s="372"/>
      <c r="CI89" s="372"/>
      <c r="CJ89" s="372"/>
      <c r="CK89" s="372"/>
      <c r="CL89" s="352"/>
      <c r="CM89" s="352"/>
      <c r="CN89" s="352"/>
      <c r="CO89" s="352"/>
      <c r="CP89" s="352"/>
      <c r="CQ89" s="352"/>
      <c r="CR89" s="352"/>
      <c r="CS89" s="352"/>
      <c r="CT89" s="352"/>
      <c r="CU89" s="352"/>
      <c r="CV89" s="352"/>
      <c r="CW89" s="352"/>
      <c r="CX89" s="352"/>
    </row>
    <row r="90" spans="1:104" x14ac:dyDescent="0.2">
      <c r="B90" s="408" t="s">
        <v>482</v>
      </c>
      <c r="CB90" s="352"/>
      <c r="CC90" s="352"/>
      <c r="CD90" s="352"/>
      <c r="CE90" s="352"/>
      <c r="CF90" s="352"/>
      <c r="CG90" s="352"/>
      <c r="CH90" s="352"/>
      <c r="CI90" s="352"/>
      <c r="CJ90" s="352"/>
      <c r="CK90" s="352"/>
      <c r="CL90" s="352"/>
      <c r="CM90" s="352"/>
      <c r="CN90" s="352"/>
      <c r="CO90" s="352"/>
      <c r="CP90" s="352"/>
      <c r="CQ90" s="352"/>
      <c r="CR90" s="352"/>
      <c r="CS90" s="352"/>
      <c r="CT90" s="352"/>
      <c r="CU90" s="352"/>
      <c r="CV90" s="352"/>
      <c r="CW90" s="352"/>
      <c r="CX90" s="352"/>
    </row>
    <row r="91" spans="1:104" ht="14.25" customHeight="1" x14ac:dyDescent="0.2">
      <c r="B91" s="408" t="s">
        <v>371</v>
      </c>
      <c r="CB91" s="352"/>
      <c r="CC91" s="352"/>
      <c r="CD91" s="352"/>
      <c r="CE91" s="352"/>
      <c r="CF91" s="352"/>
      <c r="CG91" s="352"/>
      <c r="CH91" s="352"/>
      <c r="CI91" s="352"/>
      <c r="CJ91" s="352"/>
      <c r="CK91" s="352"/>
      <c r="CL91" s="352"/>
      <c r="CM91" s="352"/>
      <c r="CN91" s="352"/>
      <c r="CO91" s="352"/>
      <c r="CP91" s="352"/>
      <c r="CQ91" s="352"/>
      <c r="CR91" s="352"/>
      <c r="CS91" s="352"/>
      <c r="CT91" s="352"/>
      <c r="CU91" s="352"/>
      <c r="CV91" s="352"/>
      <c r="CW91" s="352"/>
      <c r="CX91" s="352"/>
    </row>
    <row r="92" spans="1:104" ht="30" customHeight="1" x14ac:dyDescent="0.2">
      <c r="B92" s="409" t="s">
        <v>415</v>
      </c>
      <c r="CB92" s="352"/>
      <c r="CC92" s="352"/>
      <c r="CD92" s="352"/>
      <c r="CE92" s="352"/>
      <c r="CF92" s="352"/>
      <c r="CG92" s="352"/>
      <c r="CH92" s="352"/>
      <c r="CI92" s="352"/>
      <c r="CJ92" s="352"/>
      <c r="CK92" s="352"/>
      <c r="CL92" s="352"/>
      <c r="CM92" s="352"/>
      <c r="CN92" s="352"/>
      <c r="CO92" s="352"/>
      <c r="CP92" s="352"/>
      <c r="CQ92" s="352"/>
      <c r="CR92" s="352"/>
      <c r="CS92" s="352"/>
      <c r="CT92" s="352"/>
      <c r="CU92" s="352"/>
      <c r="CV92" s="352"/>
      <c r="CW92" s="352"/>
      <c r="CX92" s="352"/>
    </row>
    <row r="93" spans="1:104" x14ac:dyDescent="0.2">
      <c r="B93" s="409" t="s">
        <v>407</v>
      </c>
      <c r="CB93" s="352"/>
      <c r="CC93" s="352"/>
      <c r="CD93" s="352"/>
      <c r="CE93" s="352"/>
      <c r="CF93" s="352"/>
      <c r="CG93" s="352"/>
      <c r="CH93" s="352"/>
      <c r="CI93" s="352"/>
      <c r="CJ93" s="352"/>
      <c r="CK93" s="352"/>
      <c r="CL93" s="352"/>
      <c r="CM93" s="352"/>
      <c r="CN93" s="352"/>
      <c r="CO93" s="352"/>
      <c r="CP93" s="352"/>
      <c r="CQ93" s="352"/>
      <c r="CR93" s="352"/>
      <c r="CS93" s="352"/>
      <c r="CT93" s="352"/>
      <c r="CU93" s="352"/>
      <c r="CV93" s="352"/>
      <c r="CW93" s="352"/>
      <c r="CX93" s="352"/>
    </row>
    <row r="94" spans="1:104" ht="29.25" customHeight="1" x14ac:dyDescent="0.2">
      <c r="B94" s="408" t="s">
        <v>475</v>
      </c>
      <c r="C94" s="312"/>
      <c r="D94" s="312"/>
      <c r="E94" s="311"/>
      <c r="CB94" s="352"/>
      <c r="CC94" s="352"/>
      <c r="CD94" s="352"/>
      <c r="CE94" s="352"/>
      <c r="CF94" s="352"/>
      <c r="CG94" s="352"/>
      <c r="CH94" s="352"/>
      <c r="CI94" s="352"/>
      <c r="CJ94" s="352"/>
      <c r="CK94" s="352"/>
      <c r="CL94" s="352"/>
      <c r="CM94" s="352"/>
      <c r="CN94" s="352"/>
      <c r="CO94" s="352"/>
      <c r="CP94" s="352"/>
      <c r="CQ94" s="352"/>
      <c r="CR94" s="352"/>
      <c r="CS94" s="352"/>
      <c r="CT94" s="352"/>
      <c r="CU94" s="352"/>
      <c r="CV94" s="352"/>
      <c r="CW94" s="352"/>
      <c r="CX94" s="352"/>
    </row>
    <row r="95" spans="1:104" x14ac:dyDescent="0.2">
      <c r="B95" s="311" t="s">
        <v>350</v>
      </c>
      <c r="C95" s="311"/>
      <c r="D95" s="311"/>
      <c r="E95" s="311"/>
    </row>
    <row r="96" spans="1:104" x14ac:dyDescent="0.2">
      <c r="B96" s="311"/>
      <c r="C96" s="311"/>
      <c r="D96" s="311"/>
      <c r="E96" s="311"/>
    </row>
    <row r="97" spans="2:5" x14ac:dyDescent="0.2">
      <c r="B97" s="311"/>
      <c r="C97" s="311"/>
      <c r="D97" s="311"/>
      <c r="E97" s="311"/>
    </row>
  </sheetData>
  <mergeCells count="54">
    <mergeCell ref="BU1:BV1"/>
    <mergeCell ref="CQ1:CR1"/>
    <mergeCell ref="CW1:CX1"/>
    <mergeCell ref="AI1:AJ1"/>
    <mergeCell ref="A1:A3"/>
    <mergeCell ref="C1:D1"/>
    <mergeCell ref="G1:H1"/>
    <mergeCell ref="K1:L1"/>
    <mergeCell ref="E1:F1"/>
    <mergeCell ref="I1:J1"/>
    <mergeCell ref="B1:B3"/>
    <mergeCell ref="M1:N1"/>
    <mergeCell ref="CU1:CV1"/>
    <mergeCell ref="CS1:CT1"/>
    <mergeCell ref="CO1:CP1"/>
    <mergeCell ref="BG1:BH1"/>
    <mergeCell ref="AK1:AL1"/>
    <mergeCell ref="AM1:AN1"/>
    <mergeCell ref="AE1:AF1"/>
    <mergeCell ref="AG1:AH1"/>
    <mergeCell ref="AS1:AT1"/>
    <mergeCell ref="AQ1:AR1"/>
    <mergeCell ref="BI1:BJ1"/>
    <mergeCell ref="AO1:AP1"/>
    <mergeCell ref="AW1:AX1"/>
    <mergeCell ref="AY1:AZ1"/>
    <mergeCell ref="BE1:BF1"/>
    <mergeCell ref="BC1:BD1"/>
    <mergeCell ref="BA1:BB1"/>
    <mergeCell ref="AU1:AV1"/>
    <mergeCell ref="AA1:AB1"/>
    <mergeCell ref="AC1:AD1"/>
    <mergeCell ref="O1:P1"/>
    <mergeCell ref="W1:X1"/>
    <mergeCell ref="Y1:Z1"/>
    <mergeCell ref="U1:V1"/>
    <mergeCell ref="S1:T1"/>
    <mergeCell ref="Q1:R1"/>
    <mergeCell ref="DA67:DB67"/>
    <mergeCell ref="BM1:BN1"/>
    <mergeCell ref="BK1:BL1"/>
    <mergeCell ref="BO1:BP1"/>
    <mergeCell ref="BS1:BT1"/>
    <mergeCell ref="BQ1:BR1"/>
    <mergeCell ref="BW1:BX1"/>
    <mergeCell ref="BY1:BZ1"/>
    <mergeCell ref="CA1:CB1"/>
    <mergeCell ref="CC1:CD1"/>
    <mergeCell ref="CE1:CF1"/>
    <mergeCell ref="CG1:CH1"/>
    <mergeCell ref="CI1:CJ1"/>
    <mergeCell ref="CK1:CL1"/>
    <mergeCell ref="CM1:CN1"/>
    <mergeCell ref="DA4:DB4"/>
  </mergeCells>
  <phoneticPr fontId="2" type="noConversion"/>
  <conditionalFormatting sqref="CB86:CX94 CY84:CZ85">
    <cfRule type="cellIs" dxfId="4" priority="1" operator="greaterThan">
      <formula>0.2</formula>
    </cfRule>
  </conditionalFormatting>
  <hyperlinks>
    <hyperlink ref="DA4" location="Indice!A1" display="Volver al Indice"/>
    <hyperlink ref="DA4:DB4" location="Indice!B21" display="Volver al Indice"/>
    <hyperlink ref="DA67" location="Indice!A1" display="Volver al Indice"/>
    <hyperlink ref="DA67:DB67" location="Indice!B21" display="Volver al Indice"/>
  </hyperlinks>
  <pageMargins left="0.75" right="0.75" top="1" bottom="1" header="0" footer="0"/>
  <pageSetup scale="51" orientation="landscape"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pageSetUpPr fitToPage="1"/>
  </sheetPr>
  <dimension ref="A1:V78"/>
  <sheetViews>
    <sheetView showGridLines="0" zoomScale="80" workbookViewId="0">
      <selection activeCell="B1" sqref="B1:S1"/>
    </sheetView>
  </sheetViews>
  <sheetFormatPr baseColWidth="10" defaultColWidth="11.42578125" defaultRowHeight="12.75" x14ac:dyDescent="0.2"/>
  <cols>
    <col min="1" max="1" width="3" style="30" customWidth="1"/>
    <col min="2" max="2" width="82.140625" style="30" customWidth="1"/>
    <col min="3" max="3" width="7.42578125" style="269" customWidth="1"/>
    <col min="4" max="4" width="8.42578125" style="269" customWidth="1"/>
    <col min="5" max="5" width="8.5703125" style="269" customWidth="1"/>
    <col min="6" max="6" width="7.28515625" style="269" customWidth="1"/>
    <col min="7" max="7" width="8.42578125" style="269" customWidth="1"/>
    <col min="8" max="9" width="8.5703125" style="269" customWidth="1"/>
    <col min="10" max="10" width="8.42578125" style="269" customWidth="1"/>
    <col min="11" max="11" width="8.5703125" style="269" customWidth="1"/>
    <col min="12" max="12" width="8.42578125" style="269" customWidth="1"/>
    <col min="13" max="13" width="8.5703125" style="269" customWidth="1"/>
    <col min="14" max="15" width="7.42578125" style="269" customWidth="1"/>
    <col min="16" max="16" width="9.5703125" style="269" customWidth="1"/>
    <col min="17" max="18" width="7.42578125" style="269" customWidth="1"/>
    <col min="19" max="19" width="9.5703125" style="269" customWidth="1"/>
    <col min="20" max="16384" width="11.42578125" style="30"/>
  </cols>
  <sheetData>
    <row r="1" spans="1:22" x14ac:dyDescent="0.2">
      <c r="A1" s="260"/>
      <c r="B1" s="497" t="s">
        <v>330</v>
      </c>
      <c r="C1" s="498"/>
      <c r="D1" s="498"/>
      <c r="E1" s="498"/>
      <c r="F1" s="498"/>
      <c r="G1" s="498"/>
      <c r="H1" s="498"/>
      <c r="I1" s="498"/>
      <c r="J1" s="498"/>
      <c r="K1" s="498"/>
      <c r="L1" s="498"/>
      <c r="M1" s="498"/>
      <c r="N1" s="498"/>
      <c r="O1" s="498"/>
      <c r="P1" s="498"/>
      <c r="Q1" s="498"/>
      <c r="R1" s="498"/>
      <c r="S1" s="498"/>
    </row>
    <row r="2" spans="1:22" ht="13.5" thickBot="1" x14ac:dyDescent="0.25">
      <c r="A2" s="260"/>
      <c r="B2" s="261"/>
      <c r="C2" s="262" t="s">
        <v>97</v>
      </c>
      <c r="D2" s="262">
        <v>1</v>
      </c>
      <c r="E2" s="262">
        <v>2</v>
      </c>
      <c r="F2" s="262">
        <v>3</v>
      </c>
      <c r="G2" s="262">
        <v>4</v>
      </c>
      <c r="H2" s="262">
        <v>5</v>
      </c>
      <c r="I2" s="262">
        <v>6</v>
      </c>
      <c r="J2" s="262">
        <v>7</v>
      </c>
      <c r="K2" s="262">
        <v>8</v>
      </c>
      <c r="L2" s="262">
        <v>9</v>
      </c>
      <c r="M2" s="262">
        <v>10</v>
      </c>
      <c r="N2" s="262">
        <v>11</v>
      </c>
      <c r="O2" s="262">
        <v>12</v>
      </c>
      <c r="P2" s="262">
        <v>13</v>
      </c>
      <c r="Q2" s="262">
        <v>14</v>
      </c>
      <c r="R2" s="262">
        <v>15</v>
      </c>
      <c r="S2" s="263" t="s">
        <v>98</v>
      </c>
    </row>
    <row r="3" spans="1:22" ht="13.5" thickBot="1" x14ac:dyDescent="0.25">
      <c r="A3" s="265">
        <v>1</v>
      </c>
      <c r="B3" s="266" t="s">
        <v>99</v>
      </c>
      <c r="C3" s="62">
        <v>10</v>
      </c>
      <c r="D3" s="62">
        <v>55</v>
      </c>
      <c r="E3" s="62">
        <v>148</v>
      </c>
      <c r="F3" s="62">
        <v>16</v>
      </c>
      <c r="G3" s="62">
        <v>39</v>
      </c>
      <c r="H3" s="62">
        <v>180</v>
      </c>
      <c r="I3" s="62">
        <v>134</v>
      </c>
      <c r="J3" s="62">
        <v>59</v>
      </c>
      <c r="K3" s="62">
        <v>153</v>
      </c>
      <c r="L3" s="62">
        <v>40</v>
      </c>
      <c r="M3" s="62">
        <v>78</v>
      </c>
      <c r="N3" s="62">
        <v>3</v>
      </c>
      <c r="O3" s="62">
        <v>39</v>
      </c>
      <c r="P3" s="62">
        <v>1263</v>
      </c>
      <c r="Q3" s="62">
        <v>13</v>
      </c>
      <c r="R3" s="62">
        <v>15</v>
      </c>
      <c r="S3" s="268">
        <f t="shared" ref="S3:S71" si="0">SUM(C3:R3)</f>
        <v>2245</v>
      </c>
      <c r="U3" s="458" t="s">
        <v>67</v>
      </c>
      <c r="V3" s="459"/>
    </row>
    <row r="4" spans="1:22" x14ac:dyDescent="0.2">
      <c r="A4" s="265">
        <v>2</v>
      </c>
      <c r="B4" s="266" t="s">
        <v>100</v>
      </c>
      <c r="C4" s="62">
        <v>13</v>
      </c>
      <c r="D4" s="62">
        <v>51</v>
      </c>
      <c r="E4" s="62">
        <v>130</v>
      </c>
      <c r="F4" s="62">
        <v>68</v>
      </c>
      <c r="G4" s="62">
        <v>43</v>
      </c>
      <c r="H4" s="62">
        <v>139</v>
      </c>
      <c r="I4" s="62">
        <v>97</v>
      </c>
      <c r="J4" s="62">
        <v>80</v>
      </c>
      <c r="K4" s="62">
        <v>111</v>
      </c>
      <c r="L4" s="62">
        <v>58</v>
      </c>
      <c r="M4" s="62">
        <v>98</v>
      </c>
      <c r="N4" s="62">
        <v>7</v>
      </c>
      <c r="O4" s="62">
        <v>26</v>
      </c>
      <c r="P4" s="62">
        <v>1608</v>
      </c>
      <c r="Q4" s="62">
        <v>7</v>
      </c>
      <c r="R4" s="62">
        <v>6</v>
      </c>
      <c r="S4" s="268">
        <f t="shared" si="0"/>
        <v>2542</v>
      </c>
    </row>
    <row r="5" spans="1:22" x14ac:dyDescent="0.2">
      <c r="A5" s="265">
        <v>3</v>
      </c>
      <c r="B5" s="266" t="s">
        <v>101</v>
      </c>
      <c r="C5" s="62">
        <v>58</v>
      </c>
      <c r="D5" s="62">
        <v>527</v>
      </c>
      <c r="E5" s="62">
        <v>330</v>
      </c>
      <c r="F5" s="62">
        <v>78</v>
      </c>
      <c r="G5" s="62">
        <v>122</v>
      </c>
      <c r="H5" s="62">
        <v>414</v>
      </c>
      <c r="I5" s="62">
        <v>192</v>
      </c>
      <c r="J5" s="62">
        <v>503</v>
      </c>
      <c r="K5" s="62">
        <v>1035</v>
      </c>
      <c r="L5" s="62">
        <v>828</v>
      </c>
      <c r="M5" s="62">
        <v>617</v>
      </c>
      <c r="N5" s="62">
        <v>28</v>
      </c>
      <c r="O5" s="62">
        <v>61</v>
      </c>
      <c r="P5" s="62">
        <v>4306</v>
      </c>
      <c r="Q5" s="62">
        <v>26</v>
      </c>
      <c r="R5" s="62">
        <v>45</v>
      </c>
      <c r="S5" s="268">
        <f t="shared" si="0"/>
        <v>9170</v>
      </c>
    </row>
    <row r="6" spans="1:22" x14ac:dyDescent="0.2">
      <c r="A6" s="265">
        <v>4</v>
      </c>
      <c r="B6" s="266" t="s">
        <v>102</v>
      </c>
      <c r="C6" s="62">
        <v>34</v>
      </c>
      <c r="D6" s="62">
        <v>80</v>
      </c>
      <c r="E6" s="62">
        <v>224</v>
      </c>
      <c r="F6" s="62">
        <v>39</v>
      </c>
      <c r="G6" s="62">
        <v>103</v>
      </c>
      <c r="H6" s="62">
        <v>480</v>
      </c>
      <c r="I6" s="62">
        <v>218</v>
      </c>
      <c r="J6" s="62">
        <v>109</v>
      </c>
      <c r="K6" s="62">
        <v>438</v>
      </c>
      <c r="L6" s="62">
        <v>133</v>
      </c>
      <c r="M6" s="62">
        <v>184</v>
      </c>
      <c r="N6" s="62">
        <v>8</v>
      </c>
      <c r="O6" s="62">
        <v>44</v>
      </c>
      <c r="P6" s="62">
        <v>2967</v>
      </c>
      <c r="Q6" s="62">
        <v>49</v>
      </c>
      <c r="R6" s="62">
        <v>29</v>
      </c>
      <c r="S6" s="268">
        <f t="shared" si="0"/>
        <v>5139</v>
      </c>
    </row>
    <row r="7" spans="1:22" x14ac:dyDescent="0.2">
      <c r="A7" s="265">
        <v>5</v>
      </c>
      <c r="B7" s="266" t="s">
        <v>103</v>
      </c>
      <c r="C7" s="62">
        <v>27</v>
      </c>
      <c r="D7" s="62">
        <v>156</v>
      </c>
      <c r="E7" s="62">
        <v>348</v>
      </c>
      <c r="F7" s="62">
        <v>52</v>
      </c>
      <c r="G7" s="62">
        <v>142</v>
      </c>
      <c r="H7" s="62">
        <v>688</v>
      </c>
      <c r="I7" s="62">
        <v>265</v>
      </c>
      <c r="J7" s="62">
        <v>123</v>
      </c>
      <c r="K7" s="62">
        <v>500</v>
      </c>
      <c r="L7" s="62">
        <v>233</v>
      </c>
      <c r="M7" s="62">
        <v>297</v>
      </c>
      <c r="N7" s="62">
        <v>16</v>
      </c>
      <c r="O7" s="62">
        <v>105</v>
      </c>
      <c r="P7" s="62">
        <v>3590</v>
      </c>
      <c r="Q7" s="62">
        <v>36</v>
      </c>
      <c r="R7" s="62">
        <v>44</v>
      </c>
      <c r="S7" s="268">
        <f t="shared" si="0"/>
        <v>6622</v>
      </c>
    </row>
    <row r="8" spans="1:22" x14ac:dyDescent="0.2">
      <c r="A8" s="265">
        <v>6</v>
      </c>
      <c r="B8" s="266" t="s">
        <v>104</v>
      </c>
      <c r="C8" s="62">
        <v>11</v>
      </c>
      <c r="D8" s="62">
        <v>142</v>
      </c>
      <c r="E8" s="62">
        <v>229</v>
      </c>
      <c r="F8" s="62">
        <v>78</v>
      </c>
      <c r="G8" s="62">
        <v>129</v>
      </c>
      <c r="H8" s="62">
        <v>383</v>
      </c>
      <c r="I8" s="62">
        <v>146</v>
      </c>
      <c r="J8" s="62">
        <v>148</v>
      </c>
      <c r="K8" s="62">
        <v>356</v>
      </c>
      <c r="L8" s="62">
        <v>139</v>
      </c>
      <c r="M8" s="62">
        <v>219</v>
      </c>
      <c r="N8" s="62">
        <v>21</v>
      </c>
      <c r="O8" s="62">
        <v>105</v>
      </c>
      <c r="P8" s="62">
        <v>3228</v>
      </c>
      <c r="Q8" s="62">
        <v>34</v>
      </c>
      <c r="R8" s="62">
        <v>19</v>
      </c>
      <c r="S8" s="268">
        <f t="shared" si="0"/>
        <v>5387</v>
      </c>
    </row>
    <row r="9" spans="1:22" x14ac:dyDescent="0.2">
      <c r="A9" s="265">
        <v>7</v>
      </c>
      <c r="B9" s="266" t="s">
        <v>105</v>
      </c>
      <c r="C9" s="62">
        <v>126</v>
      </c>
      <c r="D9" s="62">
        <v>1387</v>
      </c>
      <c r="E9" s="62">
        <v>2754</v>
      </c>
      <c r="F9" s="62">
        <v>909</v>
      </c>
      <c r="G9" s="62">
        <v>1502</v>
      </c>
      <c r="H9" s="62">
        <v>5110</v>
      </c>
      <c r="I9" s="62">
        <v>4009</v>
      </c>
      <c r="J9" s="62">
        <v>1919</v>
      </c>
      <c r="K9" s="62">
        <v>6252</v>
      </c>
      <c r="L9" s="62">
        <v>2605</v>
      </c>
      <c r="M9" s="62">
        <v>2687</v>
      </c>
      <c r="N9" s="62">
        <v>200</v>
      </c>
      <c r="O9" s="62">
        <v>920</v>
      </c>
      <c r="P9" s="62">
        <v>38291</v>
      </c>
      <c r="Q9" s="62">
        <v>497</v>
      </c>
      <c r="R9" s="62">
        <v>452</v>
      </c>
      <c r="S9" s="268">
        <f t="shared" si="0"/>
        <v>69620</v>
      </c>
    </row>
    <row r="10" spans="1:22" x14ac:dyDescent="0.2">
      <c r="A10" s="265">
        <v>8</v>
      </c>
      <c r="B10" s="266" t="s">
        <v>106</v>
      </c>
      <c r="C10" s="62">
        <v>60</v>
      </c>
      <c r="D10" s="62">
        <v>240</v>
      </c>
      <c r="E10" s="62">
        <v>393</v>
      </c>
      <c r="F10" s="62">
        <v>96</v>
      </c>
      <c r="G10" s="62">
        <v>190</v>
      </c>
      <c r="H10" s="62">
        <v>1115</v>
      </c>
      <c r="I10" s="62">
        <v>635</v>
      </c>
      <c r="J10" s="62">
        <v>297</v>
      </c>
      <c r="K10" s="62">
        <v>969</v>
      </c>
      <c r="L10" s="62">
        <v>698</v>
      </c>
      <c r="M10" s="62">
        <v>434</v>
      </c>
      <c r="N10" s="62">
        <v>29</v>
      </c>
      <c r="O10" s="62">
        <v>126</v>
      </c>
      <c r="P10" s="62">
        <v>9887</v>
      </c>
      <c r="Q10" s="62">
        <v>46</v>
      </c>
      <c r="R10" s="62">
        <v>58</v>
      </c>
      <c r="S10" s="268">
        <f t="shared" si="0"/>
        <v>15273</v>
      </c>
    </row>
    <row r="11" spans="1:22" x14ac:dyDescent="0.2">
      <c r="A11" s="265">
        <v>9</v>
      </c>
      <c r="B11" s="266" t="s">
        <v>107</v>
      </c>
      <c r="C11" s="62"/>
      <c r="D11" s="62">
        <v>6</v>
      </c>
      <c r="E11" s="62">
        <v>29</v>
      </c>
      <c r="F11" s="62">
        <v>2</v>
      </c>
      <c r="G11" s="62">
        <v>7</v>
      </c>
      <c r="H11" s="62">
        <v>14</v>
      </c>
      <c r="I11" s="62">
        <v>11</v>
      </c>
      <c r="J11" s="62">
        <v>8</v>
      </c>
      <c r="K11" s="62">
        <v>4</v>
      </c>
      <c r="L11" s="62">
        <v>3</v>
      </c>
      <c r="M11" s="62">
        <v>11</v>
      </c>
      <c r="N11" s="62"/>
      <c r="O11" s="62">
        <v>5</v>
      </c>
      <c r="P11" s="62">
        <v>125</v>
      </c>
      <c r="Q11" s="62">
        <v>2</v>
      </c>
      <c r="R11" s="62">
        <v>3</v>
      </c>
      <c r="S11" s="268">
        <f t="shared" si="0"/>
        <v>230</v>
      </c>
    </row>
    <row r="12" spans="1:22" x14ac:dyDescent="0.2">
      <c r="A12" s="265">
        <v>10</v>
      </c>
      <c r="B12" s="266" t="s">
        <v>108</v>
      </c>
      <c r="C12" s="62">
        <v>1</v>
      </c>
      <c r="D12" s="62">
        <v>23</v>
      </c>
      <c r="E12" s="62">
        <v>57</v>
      </c>
      <c r="F12" s="62">
        <v>10</v>
      </c>
      <c r="G12" s="62">
        <v>23</v>
      </c>
      <c r="H12" s="62">
        <v>113</v>
      </c>
      <c r="I12" s="62">
        <v>32</v>
      </c>
      <c r="J12" s="62">
        <v>31</v>
      </c>
      <c r="K12" s="62">
        <v>62</v>
      </c>
      <c r="L12" s="62">
        <v>18</v>
      </c>
      <c r="M12" s="62">
        <v>45</v>
      </c>
      <c r="N12" s="62">
        <v>1</v>
      </c>
      <c r="O12" s="62">
        <v>10</v>
      </c>
      <c r="P12" s="62">
        <v>669</v>
      </c>
      <c r="Q12" s="62">
        <v>9</v>
      </c>
      <c r="R12" s="62">
        <v>4</v>
      </c>
      <c r="S12" s="268">
        <f t="shared" si="0"/>
        <v>1108</v>
      </c>
    </row>
    <row r="13" spans="1:22" x14ac:dyDescent="0.2">
      <c r="A13" s="265">
        <v>11</v>
      </c>
      <c r="B13" s="266" t="s">
        <v>109</v>
      </c>
      <c r="C13" s="62">
        <v>45</v>
      </c>
      <c r="D13" s="62">
        <v>304</v>
      </c>
      <c r="E13" s="62">
        <v>697</v>
      </c>
      <c r="F13" s="62">
        <v>116</v>
      </c>
      <c r="G13" s="62">
        <v>405</v>
      </c>
      <c r="H13" s="62">
        <v>1522</v>
      </c>
      <c r="I13" s="62">
        <v>447</v>
      </c>
      <c r="J13" s="62">
        <v>284</v>
      </c>
      <c r="K13" s="62">
        <v>967</v>
      </c>
      <c r="L13" s="62">
        <v>483</v>
      </c>
      <c r="M13" s="62">
        <v>341</v>
      </c>
      <c r="N13" s="62">
        <v>17</v>
      </c>
      <c r="O13" s="62">
        <v>185</v>
      </c>
      <c r="P13" s="62">
        <v>7341</v>
      </c>
      <c r="Q13" s="62">
        <v>75</v>
      </c>
      <c r="R13" s="62">
        <v>92</v>
      </c>
      <c r="S13" s="268">
        <f t="shared" si="0"/>
        <v>13321</v>
      </c>
    </row>
    <row r="14" spans="1:22" x14ac:dyDescent="0.2">
      <c r="A14" s="265">
        <v>12</v>
      </c>
      <c r="B14" s="266" t="s">
        <v>110</v>
      </c>
      <c r="C14" s="62">
        <v>8</v>
      </c>
      <c r="D14" s="62">
        <v>12</v>
      </c>
      <c r="E14" s="62">
        <v>18</v>
      </c>
      <c r="F14" s="62">
        <v>6</v>
      </c>
      <c r="G14" s="62">
        <v>12</v>
      </c>
      <c r="H14" s="62">
        <v>131</v>
      </c>
      <c r="I14" s="62">
        <v>39</v>
      </c>
      <c r="J14" s="62">
        <v>31</v>
      </c>
      <c r="K14" s="62">
        <v>49</v>
      </c>
      <c r="L14" s="62">
        <v>38</v>
      </c>
      <c r="M14" s="62">
        <v>32</v>
      </c>
      <c r="N14" s="62">
        <v>2</v>
      </c>
      <c r="O14" s="62">
        <v>27</v>
      </c>
      <c r="P14" s="62">
        <v>698</v>
      </c>
      <c r="Q14" s="62">
        <v>2</v>
      </c>
      <c r="R14" s="62"/>
      <c r="S14" s="268">
        <f t="shared" si="0"/>
        <v>1105</v>
      </c>
    </row>
    <row r="15" spans="1:22" x14ac:dyDescent="0.2">
      <c r="A15" s="265">
        <v>13</v>
      </c>
      <c r="B15" s="266" t="s">
        <v>111</v>
      </c>
      <c r="C15" s="62"/>
      <c r="D15" s="62">
        <v>6</v>
      </c>
      <c r="E15" s="62">
        <v>23</v>
      </c>
      <c r="F15" s="62">
        <v>4</v>
      </c>
      <c r="G15" s="62">
        <v>4</v>
      </c>
      <c r="H15" s="62">
        <v>9</v>
      </c>
      <c r="I15" s="62">
        <v>17</v>
      </c>
      <c r="J15" s="62">
        <v>10</v>
      </c>
      <c r="K15" s="62">
        <v>14</v>
      </c>
      <c r="L15" s="62">
        <v>2</v>
      </c>
      <c r="M15" s="62">
        <v>13</v>
      </c>
      <c r="N15" s="62"/>
      <c r="O15" s="62">
        <v>2</v>
      </c>
      <c r="P15" s="62">
        <v>177</v>
      </c>
      <c r="Q15" s="62"/>
      <c r="R15" s="62">
        <v>1</v>
      </c>
      <c r="S15" s="268">
        <f t="shared" si="0"/>
        <v>282</v>
      </c>
    </row>
    <row r="16" spans="1:22" x14ac:dyDescent="0.2">
      <c r="A16" s="265">
        <v>14</v>
      </c>
      <c r="B16" s="266" t="s">
        <v>112</v>
      </c>
      <c r="C16" s="62">
        <v>6</v>
      </c>
      <c r="D16" s="62">
        <v>20</v>
      </c>
      <c r="E16" s="62">
        <v>50</v>
      </c>
      <c r="F16" s="62">
        <v>13</v>
      </c>
      <c r="G16" s="62">
        <v>18</v>
      </c>
      <c r="H16" s="62">
        <v>59</v>
      </c>
      <c r="I16" s="62">
        <v>24</v>
      </c>
      <c r="J16" s="62">
        <v>21</v>
      </c>
      <c r="K16" s="62">
        <v>54</v>
      </c>
      <c r="L16" s="62">
        <v>31</v>
      </c>
      <c r="M16" s="62">
        <v>29</v>
      </c>
      <c r="N16" s="62"/>
      <c r="O16" s="62">
        <v>12</v>
      </c>
      <c r="P16" s="62">
        <v>495</v>
      </c>
      <c r="Q16" s="62">
        <v>7</v>
      </c>
      <c r="R16" s="62">
        <v>6</v>
      </c>
      <c r="S16" s="268">
        <f t="shared" si="0"/>
        <v>845</v>
      </c>
    </row>
    <row r="17" spans="1:19" x14ac:dyDescent="0.2">
      <c r="A17" s="265">
        <v>15</v>
      </c>
      <c r="B17" s="266" t="s">
        <v>113</v>
      </c>
      <c r="C17" s="62">
        <v>7</v>
      </c>
      <c r="D17" s="62">
        <v>42</v>
      </c>
      <c r="E17" s="62">
        <v>56</v>
      </c>
      <c r="F17" s="62">
        <v>12</v>
      </c>
      <c r="G17" s="62">
        <v>24</v>
      </c>
      <c r="H17" s="62">
        <v>122</v>
      </c>
      <c r="I17" s="62">
        <v>49</v>
      </c>
      <c r="J17" s="62">
        <v>31</v>
      </c>
      <c r="K17" s="62">
        <v>90</v>
      </c>
      <c r="L17" s="62">
        <v>49</v>
      </c>
      <c r="M17" s="62">
        <v>58</v>
      </c>
      <c r="N17" s="62">
        <v>11</v>
      </c>
      <c r="O17" s="62">
        <v>9</v>
      </c>
      <c r="P17" s="62">
        <v>1095</v>
      </c>
      <c r="Q17" s="62">
        <v>10</v>
      </c>
      <c r="R17" s="62">
        <v>9</v>
      </c>
      <c r="S17" s="268">
        <f t="shared" si="0"/>
        <v>1674</v>
      </c>
    </row>
    <row r="18" spans="1:19" x14ac:dyDescent="0.2">
      <c r="A18" s="265">
        <v>16</v>
      </c>
      <c r="B18" s="266" t="s">
        <v>114</v>
      </c>
      <c r="C18" s="62">
        <v>11</v>
      </c>
      <c r="D18" s="62">
        <v>44</v>
      </c>
      <c r="E18" s="62">
        <v>95</v>
      </c>
      <c r="F18" s="62">
        <v>28</v>
      </c>
      <c r="G18" s="62">
        <v>37</v>
      </c>
      <c r="H18" s="62">
        <v>141</v>
      </c>
      <c r="I18" s="62">
        <v>67</v>
      </c>
      <c r="J18" s="62">
        <v>41</v>
      </c>
      <c r="K18" s="62">
        <v>152</v>
      </c>
      <c r="L18" s="62">
        <v>72</v>
      </c>
      <c r="M18" s="62">
        <v>96</v>
      </c>
      <c r="N18" s="62">
        <v>3</v>
      </c>
      <c r="O18" s="62">
        <v>12</v>
      </c>
      <c r="P18" s="62">
        <v>1034</v>
      </c>
      <c r="Q18" s="62">
        <v>11</v>
      </c>
      <c r="R18" s="62">
        <v>3</v>
      </c>
      <c r="S18" s="268">
        <f t="shared" si="0"/>
        <v>1847</v>
      </c>
    </row>
    <row r="19" spans="1:19" x14ac:dyDescent="0.2">
      <c r="A19" s="265">
        <v>17</v>
      </c>
      <c r="B19" s="266" t="s">
        <v>115</v>
      </c>
      <c r="C19" s="62">
        <v>9</v>
      </c>
      <c r="D19" s="62">
        <v>42</v>
      </c>
      <c r="E19" s="62">
        <v>68</v>
      </c>
      <c r="F19" s="62">
        <v>13</v>
      </c>
      <c r="G19" s="62">
        <v>46</v>
      </c>
      <c r="H19" s="62">
        <v>175</v>
      </c>
      <c r="I19" s="62">
        <v>60</v>
      </c>
      <c r="J19" s="62">
        <v>39</v>
      </c>
      <c r="K19" s="62">
        <v>162</v>
      </c>
      <c r="L19" s="62">
        <v>48</v>
      </c>
      <c r="M19" s="62">
        <v>73</v>
      </c>
      <c r="N19" s="62">
        <v>6</v>
      </c>
      <c r="O19" s="62">
        <v>21</v>
      </c>
      <c r="P19" s="62">
        <v>1122</v>
      </c>
      <c r="Q19" s="62">
        <v>13</v>
      </c>
      <c r="R19" s="62">
        <v>9</v>
      </c>
      <c r="S19" s="268">
        <f t="shared" si="0"/>
        <v>1906</v>
      </c>
    </row>
    <row r="20" spans="1:19" x14ac:dyDescent="0.2">
      <c r="A20" s="265">
        <v>18</v>
      </c>
      <c r="B20" s="266" t="s">
        <v>116</v>
      </c>
      <c r="C20" s="62">
        <v>33</v>
      </c>
      <c r="D20" s="62">
        <v>66</v>
      </c>
      <c r="E20" s="62">
        <v>144</v>
      </c>
      <c r="F20" s="62">
        <v>6</v>
      </c>
      <c r="G20" s="62">
        <v>38</v>
      </c>
      <c r="H20" s="62">
        <v>227</v>
      </c>
      <c r="I20" s="62">
        <v>104</v>
      </c>
      <c r="J20" s="62">
        <v>41</v>
      </c>
      <c r="K20" s="62">
        <v>97</v>
      </c>
      <c r="L20" s="62">
        <v>58</v>
      </c>
      <c r="M20" s="62">
        <v>86</v>
      </c>
      <c r="N20" s="62">
        <v>2</v>
      </c>
      <c r="O20" s="62">
        <v>21</v>
      </c>
      <c r="P20" s="62">
        <v>2982</v>
      </c>
      <c r="Q20" s="62">
        <v>8</v>
      </c>
      <c r="R20" s="62">
        <v>21</v>
      </c>
      <c r="S20" s="268">
        <f t="shared" si="0"/>
        <v>3934</v>
      </c>
    </row>
    <row r="21" spans="1:19" x14ac:dyDescent="0.2">
      <c r="A21" s="265">
        <v>19</v>
      </c>
      <c r="B21" s="266" t="s">
        <v>117</v>
      </c>
      <c r="C21" s="62">
        <v>216</v>
      </c>
      <c r="D21" s="62">
        <v>1329</v>
      </c>
      <c r="E21" s="62">
        <v>2650</v>
      </c>
      <c r="F21" s="62">
        <v>529</v>
      </c>
      <c r="G21" s="62">
        <v>518</v>
      </c>
      <c r="H21" s="62">
        <v>1815</v>
      </c>
      <c r="I21" s="62">
        <v>2572</v>
      </c>
      <c r="J21" s="62">
        <v>711</v>
      </c>
      <c r="K21" s="62">
        <v>2905</v>
      </c>
      <c r="L21" s="62">
        <v>1190</v>
      </c>
      <c r="M21" s="62">
        <v>2078</v>
      </c>
      <c r="N21" s="62">
        <v>72</v>
      </c>
      <c r="O21" s="62">
        <v>259</v>
      </c>
      <c r="P21" s="62">
        <v>56921</v>
      </c>
      <c r="Q21" s="62">
        <v>399</v>
      </c>
      <c r="R21" s="62">
        <v>275</v>
      </c>
      <c r="S21" s="268">
        <f t="shared" si="0"/>
        <v>74439</v>
      </c>
    </row>
    <row r="22" spans="1:19" x14ac:dyDescent="0.2">
      <c r="A22" s="265">
        <v>20</v>
      </c>
      <c r="B22" s="266" t="s">
        <v>118</v>
      </c>
      <c r="C22" s="62">
        <v>1</v>
      </c>
      <c r="D22" s="62">
        <v>4</v>
      </c>
      <c r="E22" s="62">
        <v>16</v>
      </c>
      <c r="F22" s="62">
        <v>4</v>
      </c>
      <c r="G22" s="62">
        <v>8</v>
      </c>
      <c r="H22" s="62">
        <v>50</v>
      </c>
      <c r="I22" s="62">
        <v>58</v>
      </c>
      <c r="J22" s="62">
        <v>8</v>
      </c>
      <c r="K22" s="62">
        <v>21</v>
      </c>
      <c r="L22" s="62">
        <v>9</v>
      </c>
      <c r="M22" s="62">
        <v>14</v>
      </c>
      <c r="N22" s="62"/>
      <c r="O22" s="62">
        <v>11</v>
      </c>
      <c r="P22" s="62">
        <v>416</v>
      </c>
      <c r="Q22" s="62">
        <v>2</v>
      </c>
      <c r="R22" s="62">
        <v>3</v>
      </c>
      <c r="S22" s="268">
        <f t="shared" si="0"/>
        <v>625</v>
      </c>
    </row>
    <row r="23" spans="1:19" x14ac:dyDescent="0.2">
      <c r="A23" s="265">
        <v>21</v>
      </c>
      <c r="B23" s="266" t="s">
        <v>119</v>
      </c>
      <c r="C23" s="62">
        <v>250</v>
      </c>
      <c r="D23" s="62">
        <v>2327</v>
      </c>
      <c r="E23" s="62">
        <v>4556</v>
      </c>
      <c r="F23" s="62">
        <v>1111</v>
      </c>
      <c r="G23" s="62">
        <v>2437</v>
      </c>
      <c r="H23" s="62">
        <v>11293</v>
      </c>
      <c r="I23" s="62">
        <v>6766</v>
      </c>
      <c r="J23" s="62">
        <v>3485</v>
      </c>
      <c r="K23" s="62">
        <v>11226</v>
      </c>
      <c r="L23" s="62">
        <v>5540</v>
      </c>
      <c r="M23" s="62">
        <v>6371</v>
      </c>
      <c r="N23" s="62">
        <v>386</v>
      </c>
      <c r="O23" s="62">
        <v>1674</v>
      </c>
      <c r="P23" s="62">
        <v>90562</v>
      </c>
      <c r="Q23" s="62">
        <v>1555</v>
      </c>
      <c r="R23" s="62">
        <v>952</v>
      </c>
      <c r="S23" s="268">
        <f t="shared" si="0"/>
        <v>150491</v>
      </c>
    </row>
    <row r="24" spans="1:19" x14ac:dyDescent="0.2">
      <c r="A24" s="265">
        <v>22</v>
      </c>
      <c r="B24" s="266" t="s">
        <v>120</v>
      </c>
      <c r="C24" s="62">
        <v>2</v>
      </c>
      <c r="D24" s="62">
        <v>40</v>
      </c>
      <c r="E24" s="62">
        <v>72</v>
      </c>
      <c r="F24" s="62">
        <v>31</v>
      </c>
      <c r="G24" s="62">
        <v>35</v>
      </c>
      <c r="H24" s="62">
        <v>95</v>
      </c>
      <c r="I24" s="62">
        <v>68</v>
      </c>
      <c r="J24" s="62">
        <v>31</v>
      </c>
      <c r="K24" s="62">
        <v>96</v>
      </c>
      <c r="L24" s="62">
        <v>41</v>
      </c>
      <c r="M24" s="62">
        <v>91</v>
      </c>
      <c r="N24" s="62">
        <v>7</v>
      </c>
      <c r="O24" s="62">
        <v>33</v>
      </c>
      <c r="P24" s="62">
        <v>839</v>
      </c>
      <c r="Q24" s="62">
        <v>7</v>
      </c>
      <c r="R24" s="62">
        <v>6</v>
      </c>
      <c r="S24" s="268">
        <f t="shared" si="0"/>
        <v>1494</v>
      </c>
    </row>
    <row r="25" spans="1:19" x14ac:dyDescent="0.2">
      <c r="A25" s="265">
        <v>23</v>
      </c>
      <c r="B25" s="266" t="s">
        <v>121</v>
      </c>
      <c r="C25" s="62">
        <v>347</v>
      </c>
      <c r="D25" s="62">
        <v>2455</v>
      </c>
      <c r="E25" s="62">
        <v>3646</v>
      </c>
      <c r="F25" s="62">
        <v>978</v>
      </c>
      <c r="G25" s="62">
        <v>1348</v>
      </c>
      <c r="H25" s="62">
        <v>5175</v>
      </c>
      <c r="I25" s="62">
        <v>3310</v>
      </c>
      <c r="J25" s="62">
        <v>1855</v>
      </c>
      <c r="K25" s="62">
        <v>7006</v>
      </c>
      <c r="L25" s="62">
        <v>3636</v>
      </c>
      <c r="M25" s="62">
        <v>4900</v>
      </c>
      <c r="N25" s="62">
        <v>298</v>
      </c>
      <c r="O25" s="62">
        <v>555</v>
      </c>
      <c r="P25" s="62">
        <v>46206</v>
      </c>
      <c r="Q25" s="62">
        <v>620</v>
      </c>
      <c r="R25" s="62">
        <v>489</v>
      </c>
      <c r="S25" s="268">
        <f t="shared" si="0"/>
        <v>82824</v>
      </c>
    </row>
    <row r="26" spans="1:19" x14ac:dyDescent="0.2">
      <c r="A26" s="265">
        <v>24</v>
      </c>
      <c r="B26" s="266" t="s">
        <v>122</v>
      </c>
      <c r="C26" s="62">
        <v>18</v>
      </c>
      <c r="D26" s="62">
        <v>35</v>
      </c>
      <c r="E26" s="62">
        <v>293</v>
      </c>
      <c r="F26" s="62">
        <v>11</v>
      </c>
      <c r="G26" s="62">
        <v>32</v>
      </c>
      <c r="H26" s="62">
        <v>195</v>
      </c>
      <c r="I26" s="62">
        <v>169</v>
      </c>
      <c r="J26" s="62">
        <v>86</v>
      </c>
      <c r="K26" s="62">
        <v>207</v>
      </c>
      <c r="L26" s="62">
        <v>90</v>
      </c>
      <c r="M26" s="62">
        <v>107</v>
      </c>
      <c r="N26" s="62">
        <v>7</v>
      </c>
      <c r="O26" s="62">
        <v>14</v>
      </c>
      <c r="P26" s="62">
        <v>2597</v>
      </c>
      <c r="Q26" s="62">
        <v>11</v>
      </c>
      <c r="R26" s="62">
        <v>29</v>
      </c>
      <c r="S26" s="268">
        <f t="shared" si="0"/>
        <v>3901</v>
      </c>
    </row>
    <row r="27" spans="1:19" ht="21" x14ac:dyDescent="0.2">
      <c r="A27" s="265">
        <v>25</v>
      </c>
      <c r="B27" s="266" t="s">
        <v>123</v>
      </c>
      <c r="C27" s="62">
        <v>13</v>
      </c>
      <c r="D27" s="62">
        <v>53</v>
      </c>
      <c r="E27" s="62">
        <v>110</v>
      </c>
      <c r="F27" s="62">
        <v>13</v>
      </c>
      <c r="G27" s="62">
        <v>50</v>
      </c>
      <c r="H27" s="62">
        <v>322</v>
      </c>
      <c r="I27" s="62">
        <v>92</v>
      </c>
      <c r="J27" s="62">
        <v>66</v>
      </c>
      <c r="K27" s="62">
        <v>185</v>
      </c>
      <c r="L27" s="62">
        <v>102</v>
      </c>
      <c r="M27" s="62">
        <v>114</v>
      </c>
      <c r="N27" s="62">
        <v>4</v>
      </c>
      <c r="O27" s="62">
        <v>41</v>
      </c>
      <c r="P27" s="62">
        <v>2396</v>
      </c>
      <c r="Q27" s="62">
        <v>18</v>
      </c>
      <c r="R27" s="62">
        <v>10</v>
      </c>
      <c r="S27" s="268">
        <f t="shared" si="0"/>
        <v>3589</v>
      </c>
    </row>
    <row r="28" spans="1:19" ht="21" x14ac:dyDescent="0.2">
      <c r="A28" s="265">
        <v>26</v>
      </c>
      <c r="B28" s="266" t="s">
        <v>124</v>
      </c>
      <c r="C28" s="62">
        <v>40</v>
      </c>
      <c r="D28" s="62">
        <v>364</v>
      </c>
      <c r="E28" s="62">
        <v>547</v>
      </c>
      <c r="F28" s="62">
        <v>90</v>
      </c>
      <c r="G28" s="62">
        <v>285</v>
      </c>
      <c r="H28" s="62">
        <v>840</v>
      </c>
      <c r="I28" s="62">
        <v>351</v>
      </c>
      <c r="J28" s="62">
        <v>238</v>
      </c>
      <c r="K28" s="62">
        <v>1238</v>
      </c>
      <c r="L28" s="62">
        <v>382</v>
      </c>
      <c r="M28" s="62">
        <v>618</v>
      </c>
      <c r="N28" s="62">
        <v>33</v>
      </c>
      <c r="O28" s="62">
        <v>123</v>
      </c>
      <c r="P28" s="62">
        <v>3843</v>
      </c>
      <c r="Q28" s="62">
        <v>106</v>
      </c>
      <c r="R28" s="62">
        <v>78</v>
      </c>
      <c r="S28" s="268">
        <f t="shared" si="0"/>
        <v>9176</v>
      </c>
    </row>
    <row r="29" spans="1:19" x14ac:dyDescent="0.2">
      <c r="A29" s="265">
        <v>27</v>
      </c>
      <c r="B29" s="266" t="s">
        <v>125</v>
      </c>
      <c r="C29" s="62">
        <v>1</v>
      </c>
      <c r="D29" s="62">
        <v>10</v>
      </c>
      <c r="E29" s="62">
        <v>43</v>
      </c>
      <c r="F29" s="62">
        <v>8</v>
      </c>
      <c r="G29" s="62">
        <v>21</v>
      </c>
      <c r="H29" s="62">
        <v>92</v>
      </c>
      <c r="I29" s="62">
        <v>31</v>
      </c>
      <c r="J29" s="62">
        <v>20</v>
      </c>
      <c r="K29" s="62">
        <v>80</v>
      </c>
      <c r="L29" s="62">
        <v>42</v>
      </c>
      <c r="M29" s="62">
        <v>38</v>
      </c>
      <c r="N29" s="62">
        <v>4</v>
      </c>
      <c r="O29" s="62">
        <v>18</v>
      </c>
      <c r="P29" s="62">
        <v>453</v>
      </c>
      <c r="Q29" s="62">
        <v>7</v>
      </c>
      <c r="R29" s="62">
        <v>4</v>
      </c>
      <c r="S29" s="268">
        <f t="shared" si="0"/>
        <v>872</v>
      </c>
    </row>
    <row r="30" spans="1:19" x14ac:dyDescent="0.2">
      <c r="A30" s="265">
        <v>28</v>
      </c>
      <c r="B30" s="266" t="s">
        <v>126</v>
      </c>
      <c r="C30" s="62">
        <v>8</v>
      </c>
      <c r="D30" s="62">
        <v>62</v>
      </c>
      <c r="E30" s="62">
        <v>91</v>
      </c>
      <c r="F30" s="62">
        <v>29</v>
      </c>
      <c r="G30" s="62">
        <v>60</v>
      </c>
      <c r="H30" s="62">
        <v>401</v>
      </c>
      <c r="I30" s="62">
        <v>215</v>
      </c>
      <c r="J30" s="62">
        <v>68</v>
      </c>
      <c r="K30" s="62">
        <v>313</v>
      </c>
      <c r="L30" s="62">
        <v>127</v>
      </c>
      <c r="M30" s="62">
        <v>137</v>
      </c>
      <c r="N30" s="62">
        <v>4</v>
      </c>
      <c r="O30" s="62">
        <v>49</v>
      </c>
      <c r="P30" s="62">
        <v>1822</v>
      </c>
      <c r="Q30" s="62">
        <v>27</v>
      </c>
      <c r="R30" s="62">
        <v>17</v>
      </c>
      <c r="S30" s="268">
        <f t="shared" si="0"/>
        <v>3430</v>
      </c>
    </row>
    <row r="31" spans="1:19" x14ac:dyDescent="0.2">
      <c r="A31" s="265">
        <v>29</v>
      </c>
      <c r="B31" s="266" t="s">
        <v>127</v>
      </c>
      <c r="C31" s="62">
        <v>32</v>
      </c>
      <c r="D31" s="62">
        <v>37</v>
      </c>
      <c r="E31" s="62">
        <v>103</v>
      </c>
      <c r="F31" s="62">
        <v>7</v>
      </c>
      <c r="G31" s="62">
        <v>121</v>
      </c>
      <c r="H31" s="62">
        <v>378</v>
      </c>
      <c r="I31" s="62">
        <v>457</v>
      </c>
      <c r="J31" s="62">
        <v>68</v>
      </c>
      <c r="K31" s="62">
        <v>232</v>
      </c>
      <c r="L31" s="62">
        <v>81</v>
      </c>
      <c r="M31" s="62">
        <v>56</v>
      </c>
      <c r="N31" s="62">
        <v>11</v>
      </c>
      <c r="O31" s="62">
        <v>39</v>
      </c>
      <c r="P31" s="62">
        <v>5256</v>
      </c>
      <c r="Q31" s="62">
        <v>4</v>
      </c>
      <c r="R31" s="62">
        <v>11</v>
      </c>
      <c r="S31" s="268">
        <f t="shared" si="0"/>
        <v>6893</v>
      </c>
    </row>
    <row r="32" spans="1:19" x14ac:dyDescent="0.2">
      <c r="A32" s="265">
        <v>30</v>
      </c>
      <c r="B32" s="266" t="s">
        <v>128</v>
      </c>
      <c r="C32" s="62">
        <v>11</v>
      </c>
      <c r="D32" s="62">
        <v>65</v>
      </c>
      <c r="E32" s="62">
        <v>109</v>
      </c>
      <c r="F32" s="62">
        <v>51</v>
      </c>
      <c r="G32" s="62">
        <v>61</v>
      </c>
      <c r="H32" s="62">
        <v>187</v>
      </c>
      <c r="I32" s="62">
        <v>86</v>
      </c>
      <c r="J32" s="62">
        <v>59</v>
      </c>
      <c r="K32" s="62">
        <v>314</v>
      </c>
      <c r="L32" s="62">
        <v>98</v>
      </c>
      <c r="M32" s="62">
        <v>107</v>
      </c>
      <c r="N32" s="62">
        <v>9</v>
      </c>
      <c r="O32" s="62">
        <v>44</v>
      </c>
      <c r="P32" s="62">
        <v>1872</v>
      </c>
      <c r="Q32" s="62">
        <v>10</v>
      </c>
      <c r="R32" s="62">
        <v>12</v>
      </c>
      <c r="S32" s="268">
        <f t="shared" si="0"/>
        <v>3095</v>
      </c>
    </row>
    <row r="33" spans="1:19" x14ac:dyDescent="0.2">
      <c r="A33" s="265">
        <v>31</v>
      </c>
      <c r="B33" s="266" t="s">
        <v>129</v>
      </c>
      <c r="C33" s="62">
        <v>9</v>
      </c>
      <c r="D33" s="62">
        <v>55</v>
      </c>
      <c r="E33" s="62">
        <v>156</v>
      </c>
      <c r="F33" s="62">
        <v>56</v>
      </c>
      <c r="G33" s="62">
        <v>118</v>
      </c>
      <c r="H33" s="62">
        <v>280</v>
      </c>
      <c r="I33" s="62">
        <v>95</v>
      </c>
      <c r="J33" s="62">
        <v>77</v>
      </c>
      <c r="K33" s="62">
        <v>318</v>
      </c>
      <c r="L33" s="62">
        <v>159</v>
      </c>
      <c r="M33" s="62">
        <v>93</v>
      </c>
      <c r="N33" s="62">
        <v>6</v>
      </c>
      <c r="O33" s="62">
        <v>49</v>
      </c>
      <c r="P33" s="62">
        <v>1693</v>
      </c>
      <c r="Q33" s="62">
        <v>18</v>
      </c>
      <c r="R33" s="62">
        <v>14</v>
      </c>
      <c r="S33" s="268">
        <f t="shared" si="0"/>
        <v>3196</v>
      </c>
    </row>
    <row r="34" spans="1:19" x14ac:dyDescent="0.2">
      <c r="A34" s="265">
        <v>32</v>
      </c>
      <c r="B34" s="266" t="s">
        <v>130</v>
      </c>
      <c r="C34" s="62">
        <v>1</v>
      </c>
      <c r="D34" s="62">
        <v>31</v>
      </c>
      <c r="E34" s="62">
        <v>50</v>
      </c>
      <c r="F34" s="62">
        <v>17</v>
      </c>
      <c r="G34" s="62">
        <v>29</v>
      </c>
      <c r="H34" s="62">
        <v>92</v>
      </c>
      <c r="I34" s="62">
        <v>53</v>
      </c>
      <c r="J34" s="62">
        <v>28</v>
      </c>
      <c r="K34" s="62">
        <v>82</v>
      </c>
      <c r="L34" s="62">
        <v>49</v>
      </c>
      <c r="M34" s="62">
        <v>26</v>
      </c>
      <c r="N34" s="62">
        <v>5</v>
      </c>
      <c r="O34" s="62">
        <v>13</v>
      </c>
      <c r="P34" s="62">
        <v>574</v>
      </c>
      <c r="Q34" s="62">
        <v>8</v>
      </c>
      <c r="R34" s="62">
        <v>12</v>
      </c>
      <c r="S34" s="268">
        <f t="shared" si="0"/>
        <v>1070</v>
      </c>
    </row>
    <row r="35" spans="1:19" x14ac:dyDescent="0.2">
      <c r="A35" s="265">
        <v>33</v>
      </c>
      <c r="B35" s="266" t="s">
        <v>131</v>
      </c>
      <c r="C35" s="62"/>
      <c r="D35" s="62">
        <v>2</v>
      </c>
      <c r="E35" s="62">
        <v>7</v>
      </c>
      <c r="F35" s="62">
        <v>1</v>
      </c>
      <c r="G35" s="62"/>
      <c r="H35" s="62">
        <v>12</v>
      </c>
      <c r="I35" s="62">
        <v>10</v>
      </c>
      <c r="J35" s="62">
        <v>1</v>
      </c>
      <c r="K35" s="62">
        <v>6</v>
      </c>
      <c r="L35" s="62">
        <v>10</v>
      </c>
      <c r="M35" s="62">
        <v>5</v>
      </c>
      <c r="N35" s="62">
        <v>1</v>
      </c>
      <c r="O35" s="62"/>
      <c r="P35" s="62">
        <v>154</v>
      </c>
      <c r="Q35" s="62">
        <v>1</v>
      </c>
      <c r="R35" s="62"/>
      <c r="S35" s="268">
        <f t="shared" si="0"/>
        <v>210</v>
      </c>
    </row>
    <row r="36" spans="1:19" x14ac:dyDescent="0.2">
      <c r="A36" s="265">
        <v>34</v>
      </c>
      <c r="B36" s="266" t="s">
        <v>132</v>
      </c>
      <c r="C36" s="62">
        <v>674</v>
      </c>
      <c r="D36" s="62">
        <v>4047</v>
      </c>
      <c r="E36" s="62">
        <v>4357</v>
      </c>
      <c r="F36" s="62">
        <v>743</v>
      </c>
      <c r="G36" s="62">
        <v>2415</v>
      </c>
      <c r="H36" s="62">
        <v>8221</v>
      </c>
      <c r="I36" s="62">
        <v>4745</v>
      </c>
      <c r="J36" s="62">
        <v>3986</v>
      </c>
      <c r="K36" s="62">
        <v>9234</v>
      </c>
      <c r="L36" s="62">
        <v>5722</v>
      </c>
      <c r="M36" s="62">
        <v>8194</v>
      </c>
      <c r="N36" s="62">
        <v>673</v>
      </c>
      <c r="O36" s="62">
        <v>1400</v>
      </c>
      <c r="P36" s="62">
        <v>81245</v>
      </c>
      <c r="Q36" s="62">
        <v>1495</v>
      </c>
      <c r="R36" s="62">
        <v>813</v>
      </c>
      <c r="S36" s="268">
        <f t="shared" si="0"/>
        <v>137964</v>
      </c>
    </row>
    <row r="37" spans="1:19" ht="21" x14ac:dyDescent="0.2">
      <c r="A37" s="265">
        <v>35</v>
      </c>
      <c r="B37" s="266" t="s">
        <v>133</v>
      </c>
      <c r="C37" s="62">
        <v>2</v>
      </c>
      <c r="D37" s="62">
        <v>73</v>
      </c>
      <c r="E37" s="62">
        <v>196</v>
      </c>
      <c r="F37" s="62">
        <v>11</v>
      </c>
      <c r="G37" s="62">
        <v>53</v>
      </c>
      <c r="H37" s="62">
        <v>184</v>
      </c>
      <c r="I37" s="62">
        <v>59</v>
      </c>
      <c r="J37" s="62">
        <v>17</v>
      </c>
      <c r="K37" s="62">
        <v>146</v>
      </c>
      <c r="L37" s="62">
        <v>68</v>
      </c>
      <c r="M37" s="62">
        <v>40</v>
      </c>
      <c r="N37" s="62">
        <v>7</v>
      </c>
      <c r="O37" s="62">
        <v>42</v>
      </c>
      <c r="P37" s="62">
        <v>832</v>
      </c>
      <c r="Q37" s="62">
        <v>6</v>
      </c>
      <c r="R37" s="62">
        <v>25</v>
      </c>
      <c r="S37" s="268">
        <f t="shared" si="0"/>
        <v>1761</v>
      </c>
    </row>
    <row r="38" spans="1:19" x14ac:dyDescent="0.2">
      <c r="A38" s="265">
        <v>36</v>
      </c>
      <c r="B38" s="266" t="s">
        <v>134</v>
      </c>
      <c r="C38" s="62">
        <v>3</v>
      </c>
      <c r="D38" s="62">
        <v>17</v>
      </c>
      <c r="E38" s="62">
        <v>36</v>
      </c>
      <c r="F38" s="62">
        <v>4</v>
      </c>
      <c r="G38" s="62">
        <v>17</v>
      </c>
      <c r="H38" s="62">
        <v>121</v>
      </c>
      <c r="I38" s="62">
        <v>116</v>
      </c>
      <c r="J38" s="62">
        <v>13</v>
      </c>
      <c r="K38" s="62">
        <v>51</v>
      </c>
      <c r="L38" s="62">
        <v>19</v>
      </c>
      <c r="M38" s="62">
        <v>22</v>
      </c>
      <c r="N38" s="62">
        <v>2</v>
      </c>
      <c r="O38" s="62">
        <v>11</v>
      </c>
      <c r="P38" s="62">
        <v>444</v>
      </c>
      <c r="Q38" s="62">
        <v>7</v>
      </c>
      <c r="R38" s="62">
        <v>10</v>
      </c>
      <c r="S38" s="268">
        <f t="shared" si="0"/>
        <v>893</v>
      </c>
    </row>
    <row r="39" spans="1:19" x14ac:dyDescent="0.2">
      <c r="A39" s="265">
        <v>37</v>
      </c>
      <c r="B39" s="266" t="s">
        <v>135</v>
      </c>
      <c r="C39" s="62">
        <v>23</v>
      </c>
      <c r="D39" s="62">
        <v>74</v>
      </c>
      <c r="E39" s="62">
        <v>229</v>
      </c>
      <c r="F39" s="62">
        <v>30</v>
      </c>
      <c r="G39" s="62">
        <v>57</v>
      </c>
      <c r="H39" s="62">
        <v>474</v>
      </c>
      <c r="I39" s="62">
        <v>139</v>
      </c>
      <c r="J39" s="62">
        <v>91</v>
      </c>
      <c r="K39" s="62">
        <v>471</v>
      </c>
      <c r="L39" s="62">
        <v>165</v>
      </c>
      <c r="M39" s="62">
        <v>182</v>
      </c>
      <c r="N39" s="62">
        <v>12</v>
      </c>
      <c r="O39" s="62">
        <v>73</v>
      </c>
      <c r="P39" s="62">
        <v>2523</v>
      </c>
      <c r="Q39" s="62">
        <v>47</v>
      </c>
      <c r="R39" s="62">
        <v>32</v>
      </c>
      <c r="S39" s="268">
        <f t="shared" si="0"/>
        <v>4622</v>
      </c>
    </row>
    <row r="40" spans="1:19" x14ac:dyDescent="0.2">
      <c r="A40" s="265">
        <v>38</v>
      </c>
      <c r="B40" s="266" t="s">
        <v>136</v>
      </c>
      <c r="C40" s="62">
        <v>25</v>
      </c>
      <c r="D40" s="62">
        <v>36</v>
      </c>
      <c r="E40" s="62">
        <v>101</v>
      </c>
      <c r="F40" s="62">
        <v>27</v>
      </c>
      <c r="G40" s="62">
        <v>50</v>
      </c>
      <c r="H40" s="62">
        <v>460</v>
      </c>
      <c r="I40" s="62">
        <v>280</v>
      </c>
      <c r="J40" s="62">
        <v>97</v>
      </c>
      <c r="K40" s="62">
        <v>350</v>
      </c>
      <c r="L40" s="62">
        <v>143</v>
      </c>
      <c r="M40" s="62">
        <v>170</v>
      </c>
      <c r="N40" s="62">
        <v>4</v>
      </c>
      <c r="O40" s="62">
        <v>80</v>
      </c>
      <c r="P40" s="62">
        <v>3134</v>
      </c>
      <c r="Q40" s="62">
        <v>27</v>
      </c>
      <c r="R40" s="62">
        <v>19</v>
      </c>
      <c r="S40" s="268">
        <f t="shared" si="0"/>
        <v>5003</v>
      </c>
    </row>
    <row r="41" spans="1:19" x14ac:dyDescent="0.2">
      <c r="A41" s="265">
        <v>39</v>
      </c>
      <c r="B41" s="266" t="s">
        <v>137</v>
      </c>
      <c r="C41" s="62">
        <v>96</v>
      </c>
      <c r="D41" s="62">
        <v>510</v>
      </c>
      <c r="E41" s="62">
        <v>380</v>
      </c>
      <c r="F41" s="62">
        <v>143</v>
      </c>
      <c r="G41" s="62">
        <v>767</v>
      </c>
      <c r="H41" s="62">
        <v>1592</v>
      </c>
      <c r="I41" s="62">
        <v>1131</v>
      </c>
      <c r="J41" s="62">
        <v>486</v>
      </c>
      <c r="K41" s="62">
        <v>3145</v>
      </c>
      <c r="L41" s="62">
        <v>419</v>
      </c>
      <c r="M41" s="62">
        <v>2008</v>
      </c>
      <c r="N41" s="62">
        <v>172</v>
      </c>
      <c r="O41" s="62">
        <v>100</v>
      </c>
      <c r="P41" s="62">
        <v>12284</v>
      </c>
      <c r="Q41" s="62">
        <v>460</v>
      </c>
      <c r="R41" s="62">
        <v>42</v>
      </c>
      <c r="S41" s="268">
        <f t="shared" si="0"/>
        <v>23735</v>
      </c>
    </row>
    <row r="42" spans="1:19" x14ac:dyDescent="0.2">
      <c r="A42" s="265">
        <v>40</v>
      </c>
      <c r="B42" s="266" t="s">
        <v>138</v>
      </c>
      <c r="C42" s="62">
        <v>7</v>
      </c>
      <c r="D42" s="62">
        <v>38</v>
      </c>
      <c r="E42" s="62">
        <v>234</v>
      </c>
      <c r="F42" s="62">
        <v>14</v>
      </c>
      <c r="G42" s="62">
        <v>33</v>
      </c>
      <c r="H42" s="62">
        <v>182</v>
      </c>
      <c r="I42" s="62">
        <v>55</v>
      </c>
      <c r="J42" s="62">
        <v>51</v>
      </c>
      <c r="K42" s="62">
        <v>201</v>
      </c>
      <c r="L42" s="62">
        <v>42</v>
      </c>
      <c r="M42" s="62">
        <v>43</v>
      </c>
      <c r="N42" s="62">
        <v>11</v>
      </c>
      <c r="O42" s="62">
        <v>9</v>
      </c>
      <c r="P42" s="62">
        <v>692</v>
      </c>
      <c r="Q42" s="62">
        <v>10</v>
      </c>
      <c r="R42" s="62">
        <v>6</v>
      </c>
      <c r="S42" s="268">
        <f t="shared" si="0"/>
        <v>1628</v>
      </c>
    </row>
    <row r="43" spans="1:19" ht="21" x14ac:dyDescent="0.2">
      <c r="A43" s="265">
        <v>41</v>
      </c>
      <c r="B43" s="266" t="s">
        <v>139</v>
      </c>
      <c r="C43" s="62">
        <v>18</v>
      </c>
      <c r="D43" s="62">
        <v>95</v>
      </c>
      <c r="E43" s="62">
        <v>148</v>
      </c>
      <c r="F43" s="62">
        <v>32</v>
      </c>
      <c r="G43" s="62">
        <v>89</v>
      </c>
      <c r="H43" s="62">
        <v>516</v>
      </c>
      <c r="I43" s="62">
        <v>907</v>
      </c>
      <c r="J43" s="62">
        <v>197</v>
      </c>
      <c r="K43" s="62">
        <v>476</v>
      </c>
      <c r="L43" s="62">
        <v>255</v>
      </c>
      <c r="M43" s="62">
        <v>195</v>
      </c>
      <c r="N43" s="62">
        <v>12</v>
      </c>
      <c r="O43" s="62">
        <v>42</v>
      </c>
      <c r="P43" s="62">
        <v>4620</v>
      </c>
      <c r="Q43" s="62">
        <v>113</v>
      </c>
      <c r="R43" s="62">
        <v>28</v>
      </c>
      <c r="S43" s="268">
        <f t="shared" si="0"/>
        <v>7743</v>
      </c>
    </row>
    <row r="44" spans="1:19" x14ac:dyDescent="0.2">
      <c r="A44" s="265">
        <v>42</v>
      </c>
      <c r="B44" s="266" t="s">
        <v>140</v>
      </c>
      <c r="C44" s="62">
        <v>1</v>
      </c>
      <c r="D44" s="62">
        <v>11</v>
      </c>
      <c r="E44" s="62">
        <v>23</v>
      </c>
      <c r="F44" s="62">
        <v>4</v>
      </c>
      <c r="G44" s="62">
        <v>14</v>
      </c>
      <c r="H44" s="62">
        <v>34</v>
      </c>
      <c r="I44" s="62">
        <v>17</v>
      </c>
      <c r="J44" s="62">
        <v>4</v>
      </c>
      <c r="K44" s="62">
        <v>46</v>
      </c>
      <c r="L44" s="62">
        <v>20</v>
      </c>
      <c r="M44" s="62">
        <v>13</v>
      </c>
      <c r="N44" s="62">
        <v>1</v>
      </c>
      <c r="O44" s="62">
        <v>11</v>
      </c>
      <c r="P44" s="62">
        <v>239</v>
      </c>
      <c r="Q44" s="62">
        <v>5</v>
      </c>
      <c r="R44" s="62">
        <v>2</v>
      </c>
      <c r="S44" s="268">
        <f t="shared" si="0"/>
        <v>445</v>
      </c>
    </row>
    <row r="45" spans="1:19" ht="21" x14ac:dyDescent="0.2">
      <c r="A45" s="265">
        <v>43</v>
      </c>
      <c r="B45" s="266" t="s">
        <v>141</v>
      </c>
      <c r="C45" s="62">
        <v>5</v>
      </c>
      <c r="D45" s="62">
        <v>31</v>
      </c>
      <c r="E45" s="62">
        <v>53</v>
      </c>
      <c r="F45" s="62">
        <v>7</v>
      </c>
      <c r="G45" s="62">
        <v>16</v>
      </c>
      <c r="H45" s="62">
        <v>54</v>
      </c>
      <c r="I45" s="62">
        <v>16</v>
      </c>
      <c r="J45" s="62">
        <v>24</v>
      </c>
      <c r="K45" s="62">
        <v>75</v>
      </c>
      <c r="L45" s="62">
        <v>40</v>
      </c>
      <c r="M45" s="62">
        <v>41</v>
      </c>
      <c r="N45" s="62">
        <v>2</v>
      </c>
      <c r="O45" s="62">
        <v>18</v>
      </c>
      <c r="P45" s="62">
        <v>485</v>
      </c>
      <c r="Q45" s="62">
        <v>7</v>
      </c>
      <c r="R45" s="62">
        <v>4</v>
      </c>
      <c r="S45" s="268">
        <f t="shared" si="0"/>
        <v>878</v>
      </c>
    </row>
    <row r="46" spans="1:19" x14ac:dyDescent="0.2">
      <c r="A46" s="265">
        <v>44</v>
      </c>
      <c r="B46" s="266" t="s">
        <v>142</v>
      </c>
      <c r="C46" s="62">
        <v>29</v>
      </c>
      <c r="D46" s="62">
        <v>130</v>
      </c>
      <c r="E46" s="62">
        <v>529</v>
      </c>
      <c r="F46" s="62">
        <v>59</v>
      </c>
      <c r="G46" s="62">
        <v>97</v>
      </c>
      <c r="H46" s="62">
        <v>710</v>
      </c>
      <c r="I46" s="62">
        <v>225</v>
      </c>
      <c r="J46" s="62">
        <v>188</v>
      </c>
      <c r="K46" s="62">
        <v>974</v>
      </c>
      <c r="L46" s="62">
        <v>168</v>
      </c>
      <c r="M46" s="62">
        <v>333</v>
      </c>
      <c r="N46" s="62">
        <v>32</v>
      </c>
      <c r="O46" s="62">
        <v>151</v>
      </c>
      <c r="P46" s="62">
        <v>3013</v>
      </c>
      <c r="Q46" s="62">
        <v>37</v>
      </c>
      <c r="R46" s="62">
        <v>24</v>
      </c>
      <c r="S46" s="268">
        <f t="shared" si="0"/>
        <v>6699</v>
      </c>
    </row>
    <row r="47" spans="1:19" x14ac:dyDescent="0.2">
      <c r="A47" s="265">
        <v>45</v>
      </c>
      <c r="B47" s="266" t="s">
        <v>143</v>
      </c>
      <c r="C47" s="62">
        <v>1</v>
      </c>
      <c r="D47" s="62">
        <v>24</v>
      </c>
      <c r="E47" s="62">
        <v>36</v>
      </c>
      <c r="F47" s="62">
        <v>5</v>
      </c>
      <c r="G47" s="62">
        <v>9</v>
      </c>
      <c r="H47" s="62">
        <v>64</v>
      </c>
      <c r="I47" s="62">
        <v>22</v>
      </c>
      <c r="J47" s="62">
        <v>15</v>
      </c>
      <c r="K47" s="62">
        <v>42</v>
      </c>
      <c r="L47" s="62">
        <v>11</v>
      </c>
      <c r="M47" s="62">
        <v>25</v>
      </c>
      <c r="N47" s="62">
        <v>2</v>
      </c>
      <c r="O47" s="62">
        <v>9</v>
      </c>
      <c r="P47" s="62">
        <v>377</v>
      </c>
      <c r="Q47" s="62">
        <v>6</v>
      </c>
      <c r="R47" s="62">
        <v>1</v>
      </c>
      <c r="S47" s="268">
        <f t="shared" si="0"/>
        <v>649</v>
      </c>
    </row>
    <row r="48" spans="1:19" x14ac:dyDescent="0.2">
      <c r="A48" s="265">
        <v>46</v>
      </c>
      <c r="B48" s="266" t="s">
        <v>144</v>
      </c>
      <c r="C48" s="62">
        <v>60</v>
      </c>
      <c r="D48" s="62">
        <v>5440</v>
      </c>
      <c r="E48" s="62">
        <v>576</v>
      </c>
      <c r="F48" s="62">
        <v>263</v>
      </c>
      <c r="G48" s="62">
        <v>1181</v>
      </c>
      <c r="H48" s="62">
        <v>4631</v>
      </c>
      <c r="I48" s="62">
        <v>1787</v>
      </c>
      <c r="J48" s="62">
        <v>251</v>
      </c>
      <c r="K48" s="62">
        <v>4823</v>
      </c>
      <c r="L48" s="62">
        <v>1501</v>
      </c>
      <c r="M48" s="62">
        <v>1126</v>
      </c>
      <c r="N48" s="62">
        <v>55</v>
      </c>
      <c r="O48" s="62">
        <v>167</v>
      </c>
      <c r="P48" s="62">
        <v>29125</v>
      </c>
      <c r="Q48" s="62">
        <v>500</v>
      </c>
      <c r="R48" s="62">
        <v>531</v>
      </c>
      <c r="S48" s="268">
        <f t="shared" si="0"/>
        <v>52017</v>
      </c>
    </row>
    <row r="49" spans="1:19" x14ac:dyDescent="0.2">
      <c r="A49" s="265">
        <v>47</v>
      </c>
      <c r="B49" s="266" t="s">
        <v>145</v>
      </c>
      <c r="C49" s="62">
        <v>21</v>
      </c>
      <c r="D49" s="62">
        <v>78</v>
      </c>
      <c r="E49" s="62">
        <v>178</v>
      </c>
      <c r="F49" s="62">
        <v>18</v>
      </c>
      <c r="G49" s="62">
        <v>44</v>
      </c>
      <c r="H49" s="62">
        <v>436</v>
      </c>
      <c r="I49" s="62">
        <v>386</v>
      </c>
      <c r="J49" s="62">
        <v>107</v>
      </c>
      <c r="K49" s="62">
        <v>329</v>
      </c>
      <c r="L49" s="62">
        <v>205</v>
      </c>
      <c r="M49" s="62">
        <v>172</v>
      </c>
      <c r="N49" s="62">
        <v>11</v>
      </c>
      <c r="O49" s="62">
        <v>41</v>
      </c>
      <c r="P49" s="62">
        <v>2352</v>
      </c>
      <c r="Q49" s="62">
        <v>50</v>
      </c>
      <c r="R49" s="62">
        <v>25</v>
      </c>
      <c r="S49" s="268">
        <f t="shared" si="0"/>
        <v>4453</v>
      </c>
    </row>
    <row r="50" spans="1:19" x14ac:dyDescent="0.2">
      <c r="A50" s="265">
        <v>48</v>
      </c>
      <c r="B50" s="266" t="s">
        <v>146</v>
      </c>
      <c r="C50" s="62">
        <v>3</v>
      </c>
      <c r="D50" s="62">
        <v>14</v>
      </c>
      <c r="E50" s="62">
        <v>32</v>
      </c>
      <c r="F50" s="62">
        <v>7</v>
      </c>
      <c r="G50" s="62">
        <v>6</v>
      </c>
      <c r="H50" s="62">
        <v>49</v>
      </c>
      <c r="I50" s="62">
        <v>15</v>
      </c>
      <c r="J50" s="62">
        <v>9</v>
      </c>
      <c r="K50" s="62">
        <v>47</v>
      </c>
      <c r="L50" s="62">
        <v>24</v>
      </c>
      <c r="M50" s="62">
        <v>24</v>
      </c>
      <c r="N50" s="62">
        <v>2</v>
      </c>
      <c r="O50" s="62">
        <v>9</v>
      </c>
      <c r="P50" s="62">
        <v>295</v>
      </c>
      <c r="Q50" s="62">
        <v>7</v>
      </c>
      <c r="R50" s="62">
        <v>2</v>
      </c>
      <c r="S50" s="268">
        <f t="shared" si="0"/>
        <v>545</v>
      </c>
    </row>
    <row r="51" spans="1:19" x14ac:dyDescent="0.2">
      <c r="A51" s="265">
        <v>49</v>
      </c>
      <c r="B51" s="266" t="s">
        <v>147</v>
      </c>
      <c r="C51" s="62">
        <v>7</v>
      </c>
      <c r="D51" s="62">
        <v>17</v>
      </c>
      <c r="E51" s="62">
        <v>53</v>
      </c>
      <c r="F51" s="62">
        <v>9</v>
      </c>
      <c r="G51" s="62">
        <v>7</v>
      </c>
      <c r="H51" s="62">
        <v>78</v>
      </c>
      <c r="I51" s="62">
        <v>45</v>
      </c>
      <c r="J51" s="62">
        <v>29</v>
      </c>
      <c r="K51" s="62">
        <v>56</v>
      </c>
      <c r="L51" s="62">
        <v>18</v>
      </c>
      <c r="M51" s="62">
        <v>26</v>
      </c>
      <c r="N51" s="62">
        <v>5</v>
      </c>
      <c r="O51" s="62">
        <v>24</v>
      </c>
      <c r="P51" s="62">
        <v>543</v>
      </c>
      <c r="Q51" s="62">
        <v>10</v>
      </c>
      <c r="R51" s="62">
        <v>3</v>
      </c>
      <c r="S51" s="268">
        <f t="shared" si="0"/>
        <v>930</v>
      </c>
    </row>
    <row r="52" spans="1:19" x14ac:dyDescent="0.2">
      <c r="A52" s="265">
        <v>50</v>
      </c>
      <c r="B52" s="266" t="s">
        <v>148</v>
      </c>
      <c r="C52" s="62">
        <v>2</v>
      </c>
      <c r="D52" s="62">
        <v>4</v>
      </c>
      <c r="E52" s="62">
        <v>15</v>
      </c>
      <c r="F52" s="62">
        <v>2</v>
      </c>
      <c r="G52" s="62">
        <v>8</v>
      </c>
      <c r="H52" s="62">
        <v>16</v>
      </c>
      <c r="I52" s="62">
        <v>12</v>
      </c>
      <c r="J52" s="62">
        <v>8</v>
      </c>
      <c r="K52" s="62">
        <v>22</v>
      </c>
      <c r="L52" s="62">
        <v>12</v>
      </c>
      <c r="M52" s="62">
        <v>5</v>
      </c>
      <c r="N52" s="62">
        <v>3</v>
      </c>
      <c r="O52" s="62">
        <v>10</v>
      </c>
      <c r="P52" s="62">
        <v>293</v>
      </c>
      <c r="Q52" s="62"/>
      <c r="R52" s="62">
        <v>2</v>
      </c>
      <c r="S52" s="268">
        <f t="shared" si="0"/>
        <v>414</v>
      </c>
    </row>
    <row r="53" spans="1:19" x14ac:dyDescent="0.2">
      <c r="A53" s="265">
        <v>51</v>
      </c>
      <c r="B53" s="266" t="s">
        <v>149</v>
      </c>
      <c r="C53" s="62"/>
      <c r="D53" s="62">
        <v>1</v>
      </c>
      <c r="E53" s="62">
        <v>5</v>
      </c>
      <c r="F53" s="62"/>
      <c r="G53" s="62">
        <v>1</v>
      </c>
      <c r="H53" s="62">
        <v>7</v>
      </c>
      <c r="I53" s="62">
        <v>4</v>
      </c>
      <c r="J53" s="62">
        <v>2</v>
      </c>
      <c r="K53" s="62">
        <v>8</v>
      </c>
      <c r="L53" s="62">
        <v>1</v>
      </c>
      <c r="M53" s="62">
        <v>1</v>
      </c>
      <c r="N53" s="62">
        <v>1</v>
      </c>
      <c r="O53" s="62">
        <v>3</v>
      </c>
      <c r="P53" s="62">
        <v>44</v>
      </c>
      <c r="Q53" s="62"/>
      <c r="R53" s="62"/>
      <c r="S53" s="268">
        <f t="shared" si="0"/>
        <v>78</v>
      </c>
    </row>
    <row r="54" spans="1:19" x14ac:dyDescent="0.2">
      <c r="A54" s="265">
        <v>52</v>
      </c>
      <c r="B54" s="266" t="s">
        <v>150</v>
      </c>
      <c r="C54" s="62">
        <v>26</v>
      </c>
      <c r="D54" s="62">
        <v>113</v>
      </c>
      <c r="E54" s="62">
        <v>281</v>
      </c>
      <c r="F54" s="62">
        <v>73</v>
      </c>
      <c r="G54" s="62">
        <v>101</v>
      </c>
      <c r="H54" s="62">
        <v>395</v>
      </c>
      <c r="I54" s="62">
        <v>210</v>
      </c>
      <c r="J54" s="62">
        <v>179</v>
      </c>
      <c r="K54" s="62">
        <v>616</v>
      </c>
      <c r="L54" s="62">
        <v>329</v>
      </c>
      <c r="M54" s="62">
        <v>383</v>
      </c>
      <c r="N54" s="62">
        <v>22</v>
      </c>
      <c r="O54" s="62">
        <v>66</v>
      </c>
      <c r="P54" s="62">
        <v>3002</v>
      </c>
      <c r="Q54" s="62">
        <v>62</v>
      </c>
      <c r="R54" s="62">
        <v>29</v>
      </c>
      <c r="S54" s="268">
        <f t="shared" si="0"/>
        <v>5887</v>
      </c>
    </row>
    <row r="55" spans="1:19" x14ac:dyDescent="0.2">
      <c r="A55" s="265">
        <v>53</v>
      </c>
      <c r="B55" s="266" t="s">
        <v>151</v>
      </c>
      <c r="C55" s="62">
        <v>1</v>
      </c>
      <c r="D55" s="62">
        <v>17</v>
      </c>
      <c r="E55" s="62">
        <v>59</v>
      </c>
      <c r="F55" s="62"/>
      <c r="G55" s="62">
        <v>6</v>
      </c>
      <c r="H55" s="62">
        <v>35</v>
      </c>
      <c r="I55" s="62">
        <v>14</v>
      </c>
      <c r="J55" s="62">
        <v>8</v>
      </c>
      <c r="K55" s="62">
        <v>28</v>
      </c>
      <c r="L55" s="62">
        <v>10</v>
      </c>
      <c r="M55" s="62">
        <v>14</v>
      </c>
      <c r="N55" s="62"/>
      <c r="O55" s="62">
        <v>2</v>
      </c>
      <c r="P55" s="62">
        <v>325</v>
      </c>
      <c r="Q55" s="62">
        <v>7</v>
      </c>
      <c r="R55" s="62">
        <v>3</v>
      </c>
      <c r="S55" s="268">
        <f t="shared" si="0"/>
        <v>529</v>
      </c>
    </row>
    <row r="56" spans="1:19" x14ac:dyDescent="0.2">
      <c r="A56" s="265">
        <v>54</v>
      </c>
      <c r="B56" s="266" t="s">
        <v>152</v>
      </c>
      <c r="C56" s="62"/>
      <c r="D56" s="62">
        <v>2</v>
      </c>
      <c r="E56" s="62">
        <v>711</v>
      </c>
      <c r="F56" s="62">
        <v>1</v>
      </c>
      <c r="G56" s="62">
        <v>15</v>
      </c>
      <c r="H56" s="62">
        <v>3</v>
      </c>
      <c r="I56" s="62"/>
      <c r="J56" s="62">
        <v>19</v>
      </c>
      <c r="K56" s="62">
        <v>14</v>
      </c>
      <c r="L56" s="62">
        <v>9</v>
      </c>
      <c r="M56" s="62">
        <v>20</v>
      </c>
      <c r="N56" s="62">
        <v>18</v>
      </c>
      <c r="O56" s="62">
        <v>1</v>
      </c>
      <c r="P56" s="62">
        <v>33</v>
      </c>
      <c r="Q56" s="62"/>
      <c r="R56" s="62">
        <v>3</v>
      </c>
      <c r="S56" s="268">
        <f t="shared" si="0"/>
        <v>849</v>
      </c>
    </row>
    <row r="57" spans="1:19" x14ac:dyDescent="0.2">
      <c r="A57" s="265">
        <v>55</v>
      </c>
      <c r="B57" s="266" t="s">
        <v>153</v>
      </c>
      <c r="C57" s="62"/>
      <c r="D57" s="62">
        <v>4</v>
      </c>
      <c r="E57" s="62">
        <v>9</v>
      </c>
      <c r="F57" s="62">
        <v>1</v>
      </c>
      <c r="G57" s="62"/>
      <c r="H57" s="62">
        <v>17</v>
      </c>
      <c r="I57" s="62">
        <v>7</v>
      </c>
      <c r="J57" s="62">
        <v>2</v>
      </c>
      <c r="K57" s="62">
        <v>18</v>
      </c>
      <c r="L57" s="62">
        <v>2</v>
      </c>
      <c r="M57" s="62">
        <v>11</v>
      </c>
      <c r="N57" s="62"/>
      <c r="O57" s="62">
        <v>5</v>
      </c>
      <c r="P57" s="62">
        <v>162</v>
      </c>
      <c r="Q57" s="62">
        <v>1</v>
      </c>
      <c r="R57" s="62">
        <v>6</v>
      </c>
      <c r="S57" s="268">
        <f t="shared" si="0"/>
        <v>245</v>
      </c>
    </row>
    <row r="58" spans="1:19" ht="21" x14ac:dyDescent="0.2">
      <c r="A58" s="265">
        <v>56</v>
      </c>
      <c r="B58" s="266" t="s">
        <v>154</v>
      </c>
      <c r="C58" s="62">
        <v>23</v>
      </c>
      <c r="D58" s="62">
        <v>40</v>
      </c>
      <c r="E58" s="62">
        <v>105</v>
      </c>
      <c r="F58" s="62">
        <v>16</v>
      </c>
      <c r="G58" s="62">
        <v>103</v>
      </c>
      <c r="H58" s="62">
        <v>595</v>
      </c>
      <c r="I58" s="62">
        <v>587</v>
      </c>
      <c r="J58" s="62">
        <v>113</v>
      </c>
      <c r="K58" s="62">
        <v>421</v>
      </c>
      <c r="L58" s="62">
        <v>143</v>
      </c>
      <c r="M58" s="62">
        <v>169</v>
      </c>
      <c r="N58" s="62">
        <v>10</v>
      </c>
      <c r="O58" s="62">
        <v>89</v>
      </c>
      <c r="P58" s="62">
        <v>4244</v>
      </c>
      <c r="Q58" s="62">
        <v>42</v>
      </c>
      <c r="R58" s="62">
        <v>32</v>
      </c>
      <c r="S58" s="268">
        <f t="shared" si="0"/>
        <v>6732</v>
      </c>
    </row>
    <row r="59" spans="1:19" x14ac:dyDescent="0.2">
      <c r="A59" s="265">
        <v>57</v>
      </c>
      <c r="B59" s="266" t="s">
        <v>209</v>
      </c>
      <c r="C59" s="62">
        <v>5</v>
      </c>
      <c r="D59" s="62">
        <v>18</v>
      </c>
      <c r="E59" s="62">
        <v>38</v>
      </c>
      <c r="F59" s="62">
        <v>2</v>
      </c>
      <c r="G59" s="62">
        <v>18</v>
      </c>
      <c r="H59" s="62">
        <v>35</v>
      </c>
      <c r="I59" s="62">
        <v>33</v>
      </c>
      <c r="J59" s="62">
        <v>20</v>
      </c>
      <c r="K59" s="62">
        <v>20</v>
      </c>
      <c r="L59" s="62">
        <v>7</v>
      </c>
      <c r="M59" s="62">
        <v>10</v>
      </c>
      <c r="N59" s="62"/>
      <c r="O59" s="62">
        <v>2</v>
      </c>
      <c r="P59" s="62">
        <v>630</v>
      </c>
      <c r="Q59" s="62">
        <v>2</v>
      </c>
      <c r="R59" s="62">
        <v>3</v>
      </c>
      <c r="S59" s="268">
        <f t="shared" si="0"/>
        <v>843</v>
      </c>
    </row>
    <row r="60" spans="1:19" x14ac:dyDescent="0.2">
      <c r="A60" s="265">
        <v>58</v>
      </c>
      <c r="B60" s="266" t="s">
        <v>210</v>
      </c>
      <c r="C60" s="62">
        <v>4</v>
      </c>
      <c r="D60" s="62">
        <v>16</v>
      </c>
      <c r="E60" s="62">
        <v>20</v>
      </c>
      <c r="F60" s="62">
        <v>1</v>
      </c>
      <c r="G60" s="62">
        <v>2</v>
      </c>
      <c r="H60" s="62">
        <v>12</v>
      </c>
      <c r="I60" s="62">
        <v>16</v>
      </c>
      <c r="J60" s="62">
        <v>10</v>
      </c>
      <c r="K60" s="62">
        <v>9</v>
      </c>
      <c r="L60" s="62">
        <v>7</v>
      </c>
      <c r="M60" s="62">
        <v>6</v>
      </c>
      <c r="N60" s="62">
        <v>2</v>
      </c>
      <c r="O60" s="62">
        <v>4</v>
      </c>
      <c r="P60" s="62">
        <v>341</v>
      </c>
      <c r="Q60" s="62">
        <v>2</v>
      </c>
      <c r="R60" s="62">
        <v>2</v>
      </c>
      <c r="S60" s="268">
        <f t="shared" si="0"/>
        <v>454</v>
      </c>
    </row>
    <row r="61" spans="1:19" x14ac:dyDescent="0.2">
      <c r="A61" s="265">
        <v>59</v>
      </c>
      <c r="B61" s="266" t="s">
        <v>211</v>
      </c>
      <c r="C61" s="62">
        <v>5</v>
      </c>
      <c r="D61" s="62">
        <v>29</v>
      </c>
      <c r="E61" s="62">
        <v>53</v>
      </c>
      <c r="F61" s="62">
        <v>3</v>
      </c>
      <c r="G61" s="62">
        <v>4</v>
      </c>
      <c r="H61" s="62">
        <v>53</v>
      </c>
      <c r="I61" s="62">
        <v>28</v>
      </c>
      <c r="J61" s="62">
        <v>22</v>
      </c>
      <c r="K61" s="62">
        <v>41</v>
      </c>
      <c r="L61" s="62">
        <v>26</v>
      </c>
      <c r="M61" s="62">
        <v>22</v>
      </c>
      <c r="N61" s="62">
        <v>4</v>
      </c>
      <c r="O61" s="62">
        <v>6</v>
      </c>
      <c r="P61" s="62">
        <v>754</v>
      </c>
      <c r="Q61" s="62"/>
      <c r="R61" s="62">
        <v>2</v>
      </c>
      <c r="S61" s="268">
        <f t="shared" si="0"/>
        <v>1052</v>
      </c>
    </row>
    <row r="62" spans="1:19" x14ac:dyDescent="0.2">
      <c r="A62" s="265">
        <v>60</v>
      </c>
      <c r="B62" s="266" t="s">
        <v>182</v>
      </c>
      <c r="C62" s="62">
        <v>10</v>
      </c>
      <c r="D62" s="62">
        <v>37</v>
      </c>
      <c r="E62" s="62">
        <v>57</v>
      </c>
      <c r="F62" s="62">
        <v>5</v>
      </c>
      <c r="G62" s="62">
        <v>20</v>
      </c>
      <c r="H62" s="62">
        <v>110</v>
      </c>
      <c r="I62" s="62">
        <v>85</v>
      </c>
      <c r="J62" s="62">
        <v>18</v>
      </c>
      <c r="K62" s="62">
        <v>50</v>
      </c>
      <c r="L62" s="62">
        <v>35</v>
      </c>
      <c r="M62" s="62">
        <v>61</v>
      </c>
      <c r="N62" s="62">
        <v>3</v>
      </c>
      <c r="O62" s="62">
        <v>24</v>
      </c>
      <c r="P62" s="62">
        <v>923</v>
      </c>
      <c r="Q62" s="62">
        <v>16</v>
      </c>
      <c r="R62" s="62">
        <v>2</v>
      </c>
      <c r="S62" s="268">
        <f t="shared" si="0"/>
        <v>1456</v>
      </c>
    </row>
    <row r="63" spans="1:19" x14ac:dyDescent="0.2">
      <c r="A63" s="265">
        <v>61</v>
      </c>
      <c r="B63" s="266" t="s">
        <v>183</v>
      </c>
      <c r="C63" s="62">
        <v>74</v>
      </c>
      <c r="D63" s="62">
        <v>88</v>
      </c>
      <c r="E63" s="62">
        <v>129</v>
      </c>
      <c r="F63" s="62">
        <v>71</v>
      </c>
      <c r="G63" s="62">
        <v>312</v>
      </c>
      <c r="H63" s="62">
        <v>1083</v>
      </c>
      <c r="I63" s="62">
        <v>449</v>
      </c>
      <c r="J63" s="62">
        <v>128</v>
      </c>
      <c r="K63" s="62">
        <v>957</v>
      </c>
      <c r="L63" s="62">
        <v>285</v>
      </c>
      <c r="M63" s="62">
        <v>527</v>
      </c>
      <c r="N63" s="62">
        <v>34</v>
      </c>
      <c r="O63" s="62">
        <v>96</v>
      </c>
      <c r="P63" s="62">
        <v>5520</v>
      </c>
      <c r="Q63" s="62">
        <v>195</v>
      </c>
      <c r="R63" s="62">
        <v>20</v>
      </c>
      <c r="S63" s="268">
        <f t="shared" si="0"/>
        <v>9968</v>
      </c>
    </row>
    <row r="64" spans="1:19" x14ac:dyDescent="0.2">
      <c r="A64" s="265">
        <v>62</v>
      </c>
      <c r="B64" s="266" t="s">
        <v>184</v>
      </c>
      <c r="C64" s="62">
        <v>12</v>
      </c>
      <c r="D64" s="62">
        <v>24</v>
      </c>
      <c r="E64" s="62">
        <v>44</v>
      </c>
      <c r="F64" s="62">
        <v>8</v>
      </c>
      <c r="G64" s="62">
        <v>33</v>
      </c>
      <c r="H64" s="62">
        <v>139</v>
      </c>
      <c r="I64" s="62">
        <v>114</v>
      </c>
      <c r="J64" s="62">
        <v>43</v>
      </c>
      <c r="K64" s="62">
        <v>107</v>
      </c>
      <c r="L64" s="62">
        <v>36</v>
      </c>
      <c r="M64" s="62">
        <v>41</v>
      </c>
      <c r="N64" s="62">
        <v>7</v>
      </c>
      <c r="O64" s="62">
        <v>16</v>
      </c>
      <c r="P64" s="62">
        <v>925</v>
      </c>
      <c r="Q64" s="62">
        <v>10</v>
      </c>
      <c r="R64" s="62">
        <v>8</v>
      </c>
      <c r="S64" s="268">
        <f t="shared" si="0"/>
        <v>1567</v>
      </c>
    </row>
    <row r="65" spans="1:22" x14ac:dyDescent="0.2">
      <c r="A65" s="265">
        <v>63</v>
      </c>
      <c r="B65" s="266" t="s">
        <v>185</v>
      </c>
      <c r="C65" s="62">
        <v>1</v>
      </c>
      <c r="D65" s="62">
        <v>3</v>
      </c>
      <c r="E65" s="62">
        <v>4</v>
      </c>
      <c r="F65" s="62">
        <v>2</v>
      </c>
      <c r="G65" s="62">
        <v>2</v>
      </c>
      <c r="H65" s="62">
        <v>15</v>
      </c>
      <c r="I65" s="62">
        <v>3</v>
      </c>
      <c r="J65" s="62">
        <v>3</v>
      </c>
      <c r="K65" s="62">
        <v>12</v>
      </c>
      <c r="L65" s="62"/>
      <c r="M65" s="62">
        <v>8</v>
      </c>
      <c r="N65" s="62"/>
      <c r="O65" s="62">
        <v>1</v>
      </c>
      <c r="P65" s="62">
        <v>138</v>
      </c>
      <c r="Q65" s="62"/>
      <c r="R65" s="62"/>
      <c r="S65" s="268">
        <f t="shared" si="0"/>
        <v>192</v>
      </c>
    </row>
    <row r="66" spans="1:22" x14ac:dyDescent="0.2">
      <c r="A66" s="265">
        <v>64</v>
      </c>
      <c r="B66" s="266" t="s">
        <v>186</v>
      </c>
      <c r="C66" s="62"/>
      <c r="D66" s="62">
        <v>4</v>
      </c>
      <c r="E66" s="62">
        <v>4</v>
      </c>
      <c r="F66" s="62">
        <v>2</v>
      </c>
      <c r="G66" s="62">
        <v>3</v>
      </c>
      <c r="H66" s="62">
        <v>6</v>
      </c>
      <c r="I66" s="62">
        <v>8</v>
      </c>
      <c r="J66" s="62">
        <v>3</v>
      </c>
      <c r="K66" s="62">
        <v>11</v>
      </c>
      <c r="L66" s="62">
        <v>6</v>
      </c>
      <c r="M66" s="62">
        <v>6</v>
      </c>
      <c r="N66" s="62"/>
      <c r="O66" s="62">
        <v>9</v>
      </c>
      <c r="P66" s="62">
        <v>246</v>
      </c>
      <c r="Q66" s="62">
        <v>2</v>
      </c>
      <c r="R66" s="62"/>
      <c r="S66" s="268">
        <f t="shared" si="0"/>
        <v>310</v>
      </c>
    </row>
    <row r="67" spans="1:22" x14ac:dyDescent="0.2">
      <c r="A67" s="265">
        <v>65</v>
      </c>
      <c r="B67" s="266" t="s">
        <v>187</v>
      </c>
      <c r="C67" s="62">
        <v>5</v>
      </c>
      <c r="D67" s="62">
        <v>7</v>
      </c>
      <c r="E67" s="62">
        <v>81</v>
      </c>
      <c r="F67" s="62">
        <v>8</v>
      </c>
      <c r="G67" s="62">
        <v>21</v>
      </c>
      <c r="H67" s="62">
        <v>47</v>
      </c>
      <c r="I67" s="62">
        <v>31</v>
      </c>
      <c r="J67" s="62">
        <v>14</v>
      </c>
      <c r="K67" s="62">
        <v>39</v>
      </c>
      <c r="L67" s="62">
        <v>26</v>
      </c>
      <c r="M67" s="62">
        <v>41</v>
      </c>
      <c r="N67" s="62">
        <v>5</v>
      </c>
      <c r="O67" s="62">
        <v>3</v>
      </c>
      <c r="P67" s="62">
        <v>534</v>
      </c>
      <c r="Q67" s="62">
        <v>11</v>
      </c>
      <c r="R67" s="62">
        <v>1</v>
      </c>
      <c r="S67" s="268">
        <f t="shared" si="0"/>
        <v>874</v>
      </c>
    </row>
    <row r="68" spans="1:22" x14ac:dyDescent="0.2">
      <c r="A68" s="265">
        <v>66</v>
      </c>
      <c r="B68" s="266" t="s">
        <v>188</v>
      </c>
      <c r="C68" s="62">
        <v>139</v>
      </c>
      <c r="D68" s="62">
        <v>310</v>
      </c>
      <c r="E68" s="62">
        <v>706</v>
      </c>
      <c r="F68" s="62">
        <v>86</v>
      </c>
      <c r="G68" s="62">
        <v>195</v>
      </c>
      <c r="H68" s="62">
        <v>657</v>
      </c>
      <c r="I68" s="62">
        <v>531</v>
      </c>
      <c r="J68" s="62">
        <v>272</v>
      </c>
      <c r="K68" s="62">
        <v>772</v>
      </c>
      <c r="L68" s="62">
        <v>430</v>
      </c>
      <c r="M68" s="62">
        <v>513</v>
      </c>
      <c r="N68" s="62">
        <v>77</v>
      </c>
      <c r="O68" s="62">
        <v>79</v>
      </c>
      <c r="P68" s="62">
        <v>7462</v>
      </c>
      <c r="Q68" s="62">
        <v>112</v>
      </c>
      <c r="R68" s="62">
        <v>68</v>
      </c>
      <c r="S68" s="268">
        <f t="shared" si="0"/>
        <v>12409</v>
      </c>
    </row>
    <row r="69" spans="1:22" x14ac:dyDescent="0.2">
      <c r="A69" s="265">
        <v>67</v>
      </c>
      <c r="B69" s="266" t="s">
        <v>189</v>
      </c>
      <c r="C69" s="62">
        <v>8</v>
      </c>
      <c r="D69" s="62">
        <v>3</v>
      </c>
      <c r="E69" s="62">
        <v>17</v>
      </c>
      <c r="F69" s="62"/>
      <c r="G69" s="62">
        <v>11</v>
      </c>
      <c r="H69" s="62">
        <v>44</v>
      </c>
      <c r="I69" s="62">
        <v>23</v>
      </c>
      <c r="J69" s="62">
        <v>11</v>
      </c>
      <c r="K69" s="62">
        <v>35</v>
      </c>
      <c r="L69" s="62">
        <v>10</v>
      </c>
      <c r="M69" s="62">
        <v>8</v>
      </c>
      <c r="N69" s="62">
        <v>3</v>
      </c>
      <c r="O69" s="62">
        <v>15</v>
      </c>
      <c r="P69" s="62">
        <v>330</v>
      </c>
      <c r="Q69" s="62">
        <v>6</v>
      </c>
      <c r="R69" s="62">
        <v>3</v>
      </c>
      <c r="S69" s="268">
        <f t="shared" si="0"/>
        <v>527</v>
      </c>
    </row>
    <row r="70" spans="1:22" x14ac:dyDescent="0.2">
      <c r="A70" s="265">
        <v>68</v>
      </c>
      <c r="B70" s="266" t="s">
        <v>190</v>
      </c>
      <c r="C70" s="62">
        <v>10</v>
      </c>
      <c r="D70" s="62">
        <v>5</v>
      </c>
      <c r="E70" s="62">
        <v>10</v>
      </c>
      <c r="F70" s="62"/>
      <c r="G70" s="62">
        <v>1</v>
      </c>
      <c r="H70" s="62">
        <v>23</v>
      </c>
      <c r="I70" s="62">
        <v>6</v>
      </c>
      <c r="J70" s="62">
        <v>3</v>
      </c>
      <c r="K70" s="62">
        <v>15</v>
      </c>
      <c r="L70" s="62">
        <v>4</v>
      </c>
      <c r="M70" s="62">
        <v>7</v>
      </c>
      <c r="N70" s="62"/>
      <c r="O70" s="62">
        <v>5</v>
      </c>
      <c r="P70" s="62">
        <v>173</v>
      </c>
      <c r="Q70" s="62"/>
      <c r="R70" s="62">
        <v>1</v>
      </c>
      <c r="S70" s="268">
        <f t="shared" si="0"/>
        <v>263</v>
      </c>
    </row>
    <row r="71" spans="1:22" x14ac:dyDescent="0.2">
      <c r="A71" s="265">
        <v>69</v>
      </c>
      <c r="B71" s="266" t="s">
        <v>191</v>
      </c>
      <c r="C71" s="62">
        <v>1</v>
      </c>
      <c r="D71" s="62">
        <v>7</v>
      </c>
      <c r="E71" s="62">
        <v>4</v>
      </c>
      <c r="F71" s="62">
        <v>1</v>
      </c>
      <c r="G71" s="62">
        <v>7</v>
      </c>
      <c r="H71" s="62">
        <v>10</v>
      </c>
      <c r="I71" s="62">
        <v>2</v>
      </c>
      <c r="J71" s="62">
        <v>1</v>
      </c>
      <c r="K71" s="62">
        <v>13</v>
      </c>
      <c r="L71" s="62">
        <v>1</v>
      </c>
      <c r="M71" s="62">
        <v>4</v>
      </c>
      <c r="N71" s="62"/>
      <c r="O71" s="62">
        <v>3</v>
      </c>
      <c r="P71" s="62">
        <v>185</v>
      </c>
      <c r="Q71" s="62">
        <v>1</v>
      </c>
      <c r="R71" s="62">
        <v>3</v>
      </c>
      <c r="S71" s="268">
        <f t="shared" si="0"/>
        <v>243</v>
      </c>
    </row>
    <row r="72" spans="1:22" x14ac:dyDescent="0.2">
      <c r="A72" s="267"/>
      <c r="B72" s="267" t="s">
        <v>98</v>
      </c>
      <c r="C72" s="268">
        <f t="shared" ref="C72:S72" si="1">SUM(C3:C71)</f>
        <v>2709</v>
      </c>
      <c r="D72" s="268">
        <f t="shared" si="1"/>
        <v>21439</v>
      </c>
      <c r="E72" s="268">
        <f t="shared" si="1"/>
        <v>27755</v>
      </c>
      <c r="F72" s="268">
        <f t="shared" si="1"/>
        <v>6140</v>
      </c>
      <c r="G72" s="268">
        <f t="shared" si="1"/>
        <v>13725</v>
      </c>
      <c r="H72" s="268">
        <f t="shared" si="1"/>
        <v>53357</v>
      </c>
      <c r="I72" s="268">
        <f t="shared" si="1"/>
        <v>32987</v>
      </c>
      <c r="J72" s="268">
        <f t="shared" si="1"/>
        <v>17020</v>
      </c>
      <c r="K72" s="268">
        <f t="shared" si="1"/>
        <v>59368</v>
      </c>
      <c r="L72" s="268">
        <f t="shared" si="1"/>
        <v>27291</v>
      </c>
      <c r="M72" s="268">
        <f t="shared" si="1"/>
        <v>34624</v>
      </c>
      <c r="N72" s="268">
        <f t="shared" si="1"/>
        <v>2393</v>
      </c>
      <c r="O72" s="268">
        <f t="shared" si="1"/>
        <v>7278</v>
      </c>
      <c r="P72" s="268">
        <f t="shared" si="1"/>
        <v>464949</v>
      </c>
      <c r="Q72" s="268">
        <f t="shared" si="1"/>
        <v>6894</v>
      </c>
      <c r="R72" s="268">
        <f t="shared" si="1"/>
        <v>4483</v>
      </c>
      <c r="S72" s="268">
        <f t="shared" si="1"/>
        <v>782412</v>
      </c>
    </row>
    <row r="74" spans="1:22" ht="13.5" thickBot="1" x14ac:dyDescent="0.25">
      <c r="A74" s="260">
        <v>0</v>
      </c>
      <c r="B74" s="261" t="s">
        <v>324</v>
      </c>
      <c r="C74" s="264">
        <v>4</v>
      </c>
      <c r="D74" s="264"/>
      <c r="E74" s="264"/>
      <c r="F74" s="264"/>
      <c r="G74" s="264"/>
      <c r="H74" s="264"/>
      <c r="I74" s="264"/>
      <c r="J74" s="264">
        <v>2</v>
      </c>
      <c r="K74" s="264">
        <v>1</v>
      </c>
      <c r="L74" s="264"/>
      <c r="M74" s="264">
        <v>2</v>
      </c>
      <c r="N74" s="264">
        <v>1</v>
      </c>
      <c r="O74" s="264"/>
      <c r="P74" s="264">
        <v>2</v>
      </c>
      <c r="Q74" s="264"/>
      <c r="R74" s="264"/>
      <c r="S74" s="263">
        <f>SUM(C74:R74)</f>
        <v>12</v>
      </c>
    </row>
    <row r="75" spans="1:22" ht="13.5" thickBot="1" x14ac:dyDescent="0.25">
      <c r="U75" s="458" t="s">
        <v>67</v>
      </c>
      <c r="V75" s="459"/>
    </row>
    <row r="78" spans="1:22" x14ac:dyDescent="0.2">
      <c r="C78" s="270"/>
      <c r="D78" s="270"/>
      <c r="E78" s="270"/>
      <c r="F78" s="270"/>
      <c r="G78" s="270"/>
      <c r="H78" s="270"/>
      <c r="I78" s="270"/>
      <c r="J78" s="270"/>
      <c r="K78" s="270"/>
      <c r="L78" s="270"/>
      <c r="M78" s="270"/>
      <c r="N78" s="270"/>
      <c r="O78" s="270"/>
      <c r="P78" s="270"/>
      <c r="Q78" s="270"/>
      <c r="R78" s="270"/>
      <c r="S78" s="270"/>
    </row>
  </sheetData>
  <mergeCells count="3">
    <mergeCell ref="B1:S1"/>
    <mergeCell ref="U3:V3"/>
    <mergeCell ref="U75:V75"/>
  </mergeCells>
  <phoneticPr fontId="2" type="noConversion"/>
  <hyperlinks>
    <hyperlink ref="U3" location="Indice!A1" display="Volver al Indice"/>
    <hyperlink ref="U75" location="Indice!A1" display="Volver al Indice"/>
    <hyperlink ref="U3:V3" location="Indice!B24" display="Volver al Indice"/>
    <hyperlink ref="U75:V75" location="Indice!B24" display="Volver al Indice"/>
  </hyperlinks>
  <pageMargins left="0.74803149606299213" right="0.74803149606299213" top="0.98425196850393704" bottom="0.98425196850393704" header="0" footer="0"/>
  <pageSetup scale="34"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2:O98"/>
  <sheetViews>
    <sheetView showGridLines="0" topLeftCell="A46" zoomScale="75" workbookViewId="0">
      <selection activeCell="J88" sqref="J88"/>
    </sheetView>
  </sheetViews>
  <sheetFormatPr baseColWidth="10" defaultColWidth="11.42578125" defaultRowHeight="12.75" x14ac:dyDescent="0.2"/>
  <cols>
    <col min="1" max="1" width="3.140625" style="269" bestFit="1" customWidth="1"/>
    <col min="2" max="2" width="89" style="30" customWidth="1"/>
    <col min="3" max="4" width="11.42578125" style="30"/>
    <col min="5" max="5" width="16.85546875" style="30" customWidth="1"/>
    <col min="6" max="6" width="12.42578125" style="30" bestFit="1" customWidth="1"/>
    <col min="7" max="7" width="11.42578125" style="30"/>
    <col min="8" max="8" width="17" style="30" customWidth="1"/>
    <col min="9" max="16384" width="11.42578125" style="30"/>
  </cols>
  <sheetData>
    <row r="2" spans="1:11" ht="13.5" thickBot="1" x14ac:dyDescent="0.25">
      <c r="B2" s="502" t="s">
        <v>395</v>
      </c>
      <c r="C2" s="503"/>
      <c r="D2" s="503"/>
      <c r="E2" s="503"/>
    </row>
    <row r="3" spans="1:11" ht="12.6" customHeight="1" x14ac:dyDescent="0.2">
      <c r="B3" s="313"/>
      <c r="C3" s="520" t="s">
        <v>489</v>
      </c>
      <c r="D3" s="521"/>
      <c r="E3" s="522"/>
      <c r="F3" s="514" t="s">
        <v>474</v>
      </c>
      <c r="G3" s="515"/>
      <c r="H3" s="516"/>
    </row>
    <row r="4" spans="1:11" ht="13.5" thickBot="1" x14ac:dyDescent="0.25">
      <c r="B4" s="313"/>
      <c r="C4" s="523"/>
      <c r="D4" s="524"/>
      <c r="E4" s="525"/>
      <c r="F4" s="517" t="s">
        <v>345</v>
      </c>
      <c r="G4" s="518"/>
      <c r="H4" s="519"/>
    </row>
    <row r="5" spans="1:11" ht="13.15" customHeight="1" x14ac:dyDescent="0.2">
      <c r="A5" s="288"/>
      <c r="B5" s="506" t="s">
        <v>0</v>
      </c>
      <c r="C5" s="508" t="s">
        <v>54</v>
      </c>
      <c r="D5" s="510" t="s">
        <v>55</v>
      </c>
      <c r="E5" s="512" t="s">
        <v>77</v>
      </c>
      <c r="F5" s="508" t="s">
        <v>54</v>
      </c>
      <c r="G5" s="510" t="s">
        <v>55</v>
      </c>
      <c r="H5" s="512" t="s">
        <v>77</v>
      </c>
    </row>
    <row r="6" spans="1:11" ht="33" customHeight="1" thickBot="1" x14ac:dyDescent="0.25">
      <c r="A6" s="388"/>
      <c r="B6" s="507"/>
      <c r="C6" s="509"/>
      <c r="D6" s="511"/>
      <c r="E6" s="513"/>
      <c r="F6" s="509"/>
      <c r="G6" s="511"/>
      <c r="H6" s="513"/>
    </row>
    <row r="7" spans="1:11" ht="13.5" thickBot="1" x14ac:dyDescent="0.25">
      <c r="A7" s="383">
        <v>1</v>
      </c>
      <c r="B7" s="384" t="s">
        <v>1</v>
      </c>
      <c r="C7" s="385">
        <f>'Año 2019'!$K5/VLOOKUP($A7,DATOS,4,0)*100000</f>
        <v>32.563294316813639</v>
      </c>
      <c r="D7" s="386">
        <f>'Año 2019'!$L5/VLOOKUP($A7,DATOS,5,0)*100000</f>
        <v>8.9646239004465382</v>
      </c>
      <c r="E7" s="387">
        <f>$C7/$D7</f>
        <v>3.6324216920234238</v>
      </c>
      <c r="F7" s="398">
        <f>('Año 2018'!$E5-'Año 2017'!$E5)/VLOOKUP($A7,DATOS,4,0)*100000</f>
        <v>41.673220592100456</v>
      </c>
      <c r="G7" s="398">
        <f>('Año 2018'!$F5-'Año 2017'!$F5)/VLOOKUP($A7,DATOS,5,0)*100000</f>
        <v>9.1106275470336158</v>
      </c>
      <c r="H7" s="402">
        <f>$F7/$G7</f>
        <v>4.5741328329977762</v>
      </c>
      <c r="I7" s="284"/>
    </row>
    <row r="8" spans="1:11" ht="12" customHeight="1" thickBot="1" x14ac:dyDescent="0.25">
      <c r="A8" s="289">
        <v>2</v>
      </c>
      <c r="B8" s="316" t="s">
        <v>2</v>
      </c>
      <c r="C8" s="319">
        <f>'Año 2019'!$K6/VLOOKUP($A8,DATOS,4,0)*100000</f>
        <v>2560.0600600600601</v>
      </c>
      <c r="D8" s="290">
        <f>'Año 2019'!$L6/VLOOKUP($A8,DATOS,5,0)*100000</f>
        <v>497.87789748612471</v>
      </c>
      <c r="E8" s="380">
        <f t="shared" ref="E8:E71" si="0">$C8/$D8</f>
        <v>5.1419435829271896</v>
      </c>
      <c r="F8" s="399">
        <f>('Año 2018'!$E6-'Año 2017'!$E6)/VLOOKUP($A8,DATOS,4,0)*100000</f>
        <v>2386.2323862323865</v>
      </c>
      <c r="G8" s="399">
        <f>('Año 2018'!$F6-'Año 2017'!$F6)/VLOOKUP($A8,DATOS,5,0)*100000</f>
        <v>548.88997714658831</v>
      </c>
      <c r="H8" s="403">
        <f t="shared" ref="H8:H71" si="1">$F8/$G8</f>
        <v>4.3473783191255313</v>
      </c>
      <c r="I8" s="284"/>
      <c r="J8" s="504" t="s">
        <v>67</v>
      </c>
      <c r="K8" s="505"/>
    </row>
    <row r="9" spans="1:11" ht="12" customHeight="1" x14ac:dyDescent="0.2">
      <c r="A9" s="289">
        <v>3</v>
      </c>
      <c r="B9" s="316" t="s">
        <v>3</v>
      </c>
      <c r="C9" s="319">
        <f>'Año 2019'!$K7/VLOOKUP($A9,DATOS,4,0)*100000</f>
        <v>9706.395715117349</v>
      </c>
      <c r="D9" s="290">
        <f>'Año 2019'!$L7/VLOOKUP($A9,DATOS,5,0)*100000</f>
        <v>106.19986918654688</v>
      </c>
      <c r="E9" s="380">
        <f t="shared" si="0"/>
        <v>91.397435698036901</v>
      </c>
      <c r="F9" s="399">
        <f>('Año 2018'!$E7-'Año 2017'!$E7)/VLOOKUP($A9,DATOS,4,0)*100000</f>
        <v>11662.580718463136</v>
      </c>
      <c r="G9" s="399">
        <f>('Año 2018'!$F7-'Año 2017'!$F7)/VLOOKUP($A9,DATOS,5,0)*100000</f>
        <v>94.15126166133085</v>
      </c>
      <c r="H9" s="403">
        <f t="shared" si="1"/>
        <v>123.87067908249932</v>
      </c>
      <c r="I9" s="284"/>
    </row>
    <row r="10" spans="1:11" ht="12" customHeight="1" x14ac:dyDescent="0.2">
      <c r="A10" s="289">
        <v>4</v>
      </c>
      <c r="B10" s="316" t="s">
        <v>78</v>
      </c>
      <c r="C10" s="319">
        <f>'Año 2019'!$K8/VLOOKUP($A10,DATOS,4,0)*100000</f>
        <v>117.72161465719282</v>
      </c>
      <c r="D10" s="290">
        <f>'Año 2019'!$L8/VLOOKUP($A10,DATOS,5,0)*100000</f>
        <v>40.735017397794529</v>
      </c>
      <c r="E10" s="380">
        <f t="shared" si="0"/>
        <v>2.8899365258051048</v>
      </c>
      <c r="F10" s="399">
        <f>('Año 2018'!$E8-'Año 2017'!$E8)/VLOOKUP($A10,DATOS,4,0)*100000</f>
        <v>147.63566733927567</v>
      </c>
      <c r="G10" s="399">
        <f>('Año 2018'!$F8-'Año 2017'!$F8)/VLOOKUP($A10,DATOS,5,0)*100000</f>
        <v>46.867170554451768</v>
      </c>
      <c r="H10" s="403">
        <f t="shared" si="1"/>
        <v>3.1500870565196135</v>
      </c>
      <c r="I10" s="284"/>
    </row>
    <row r="11" spans="1:11" ht="12" customHeight="1" x14ac:dyDescent="0.2">
      <c r="A11" s="289">
        <v>5</v>
      </c>
      <c r="B11" s="316" t="s">
        <v>5</v>
      </c>
      <c r="C11" s="319">
        <f>'Año 2019'!$K9/VLOOKUP($A11,DATOS,4,0)*100000</f>
        <v>532.28822796125121</v>
      </c>
      <c r="D11" s="290">
        <f>'Año 2019'!$L9/VLOOKUP($A11,DATOS,5,0)*100000</f>
        <v>34.632064970454699</v>
      </c>
      <c r="E11" s="380">
        <f t="shared" si="0"/>
        <v>15.369809118092059</v>
      </c>
      <c r="F11" s="399">
        <f>('Año 2018'!$E9-'Año 2017'!$E9)/VLOOKUP($A11,DATOS,4,0)*100000</f>
        <v>675.95364216945893</v>
      </c>
      <c r="G11" s="399">
        <f>('Año 2018'!$F9-'Año 2017'!$F9)/VLOOKUP($A11,DATOS,5,0)*100000</f>
        <v>34.427659865232791</v>
      </c>
      <c r="H11" s="403">
        <f t="shared" si="1"/>
        <v>19.634028127833322</v>
      </c>
      <c r="I11" s="284"/>
    </row>
    <row r="12" spans="1:11" ht="12" customHeight="1" x14ac:dyDescent="0.2">
      <c r="A12" s="289">
        <v>6</v>
      </c>
      <c r="B12" s="316" t="s">
        <v>6</v>
      </c>
      <c r="C12" s="319">
        <f>'Año 2019'!$K10/VLOOKUP($A12,DATOS,4,0)*100000</f>
        <v>7.9188503359664297</v>
      </c>
      <c r="D12" s="290">
        <f>'Año 2019'!$L10/VLOOKUP($A12,DATOS,5,0)*100000</f>
        <v>8.7894195245420459</v>
      </c>
      <c r="E12" s="380">
        <f t="shared" si="0"/>
        <v>0.90095259577213371</v>
      </c>
      <c r="F12" s="399">
        <f>('Año 2018'!$E10-'Año 2017'!$E10)/VLOOKUP($A12,DATOS,4,0)*100000</f>
        <v>8.2509078705648395</v>
      </c>
      <c r="G12" s="399">
        <f>('Año 2018'!$F10-'Año 2017'!$F10)/VLOOKUP($A12,DATOS,5,0)*100000</f>
        <v>8.9646239004465382</v>
      </c>
      <c r="H12" s="403">
        <f t="shared" si="1"/>
        <v>0.92038527909172541</v>
      </c>
      <c r="I12" s="284"/>
    </row>
    <row r="13" spans="1:11" ht="12" customHeight="1" x14ac:dyDescent="0.2">
      <c r="A13" s="289">
        <v>7</v>
      </c>
      <c r="B13" s="316" t="s">
        <v>7</v>
      </c>
      <c r="C13" s="319">
        <f>'Año 2019'!$K11/VLOOKUP($A13,DATOS,4,0)*100000</f>
        <v>745.56300752016477</v>
      </c>
      <c r="D13" s="290">
        <f>'Año 2019'!$L11/VLOOKUP($A13,DATOS,5,0)*100000</f>
        <v>217.10742247498376</v>
      </c>
      <c r="E13" s="380">
        <f t="shared" si="0"/>
        <v>3.4340742431598459</v>
      </c>
      <c r="F13" s="399">
        <f>('Año 2018'!$E11-'Año 2017'!$E11)/VLOOKUP($A13,DATOS,4,0)*100000</f>
        <v>866.50413653455087</v>
      </c>
      <c r="G13" s="399">
        <f>('Año 2018'!$F11-'Año 2017'!$F11)/VLOOKUP($A13,DATOS,5,0)*100000</f>
        <v>239.00796946304533</v>
      </c>
      <c r="H13" s="403">
        <f t="shared" si="1"/>
        <v>3.6254194304952958</v>
      </c>
      <c r="I13" s="284"/>
    </row>
    <row r="14" spans="1:11" ht="12" customHeight="1" x14ac:dyDescent="0.2">
      <c r="A14" s="289">
        <v>8</v>
      </c>
      <c r="B14" s="316" t="s">
        <v>8</v>
      </c>
      <c r="C14" s="319">
        <f>'Año 2019'!$K12/VLOOKUP($A14,DATOS,4,0)*100000</f>
        <v>107.24129965259165</v>
      </c>
      <c r="D14" s="290">
        <f>'Año 2019'!$L12/VLOOKUP($A14,DATOS,5,0)*100000</f>
        <v>81.155294005527495</v>
      </c>
      <c r="E14" s="380">
        <f t="shared" si="0"/>
        <v>1.3214331975100408</v>
      </c>
      <c r="F14" s="399">
        <f>('Año 2018'!$E12-'Año 2017'!$E12)/VLOOKUP($A14,DATOS,4,0)*100000</f>
        <v>135.50943878638088</v>
      </c>
      <c r="G14" s="399">
        <f>('Año 2018'!$F12-'Año 2017'!$F12)/VLOOKUP($A14,DATOS,5,0)*100000</f>
        <v>73.225900600400266</v>
      </c>
      <c r="H14" s="403">
        <f t="shared" si="1"/>
        <v>1.8505670490263681</v>
      </c>
      <c r="I14" s="284"/>
    </row>
    <row r="15" spans="1:11" ht="12" customHeight="1" x14ac:dyDescent="0.2">
      <c r="A15" s="289">
        <v>9</v>
      </c>
      <c r="B15" s="316" t="s">
        <v>9</v>
      </c>
      <c r="C15" s="319">
        <f>'Año 2019'!$K13/VLOOKUP($A15,DATOS,4,0)*100000</f>
        <v>360.36036036036035</v>
      </c>
      <c r="D15" s="290">
        <f>'Año 2019'!$L13/VLOOKUP($A15,DATOS,5,0)*100000</f>
        <v>44.890630101207968</v>
      </c>
      <c r="E15" s="380">
        <f t="shared" si="0"/>
        <v>8.0275184275184266</v>
      </c>
      <c r="F15" s="399">
        <f>('Año 2018'!$E13-'Año 2017'!$E13)/VLOOKUP($A15,DATOS,4,0)*100000</f>
        <v>356.3178563178563</v>
      </c>
      <c r="G15" s="399">
        <f>('Año 2018'!$F13-'Año 2017'!$F13)/VLOOKUP($A15,DATOS,5,0)*100000</f>
        <v>48.971596474045057</v>
      </c>
      <c r="H15" s="403">
        <f t="shared" si="1"/>
        <v>7.276010626010625</v>
      </c>
      <c r="I15" s="284"/>
    </row>
    <row r="16" spans="1:11" ht="12" customHeight="1" x14ac:dyDescent="0.2">
      <c r="A16" s="289">
        <v>10</v>
      </c>
      <c r="B16" s="316" t="s">
        <v>10</v>
      </c>
      <c r="C16" s="319">
        <f>'Año 2019'!$K14/VLOOKUP($A16,DATOS,4,0)*100000</f>
        <v>13.007810105984468</v>
      </c>
      <c r="D16" s="290">
        <f>'Año 2019'!$L14/VLOOKUP($A16,DATOS,5,0)*100000</f>
        <v>4.9025177152088553</v>
      </c>
      <c r="E16" s="380">
        <f t="shared" si="0"/>
        <v>2.6532918107834544</v>
      </c>
      <c r="F16" s="399">
        <f>('Año 2018'!$E14-'Año 2017'!$E14)/VLOOKUP($A16,DATOS,4,0)*100000</f>
        <v>17.844047196671003</v>
      </c>
      <c r="G16" s="399">
        <f>('Año 2018'!$F14-'Año 2017'!$F14)/VLOOKUP($A16,DATOS,5,0)*100000</f>
        <v>5.1359709397426094</v>
      </c>
      <c r="H16" s="403">
        <f t="shared" si="1"/>
        <v>3.4743279130713427</v>
      </c>
      <c r="I16" s="284"/>
    </row>
    <row r="17" spans="1:9" ht="12" customHeight="1" x14ac:dyDescent="0.2">
      <c r="A17" s="289">
        <v>11</v>
      </c>
      <c r="B17" s="316" t="s">
        <v>11</v>
      </c>
      <c r="C17" s="319">
        <f>'Año 2019'!$K15/VLOOKUP($A17,DATOS,4,0)*100000</f>
        <v>391.56801971209023</v>
      </c>
      <c r="D17" s="290">
        <f>'Año 2019'!$L15/VLOOKUP($A17,DATOS,5,0)*100000</f>
        <v>48.590013584179275</v>
      </c>
      <c r="E17" s="380">
        <f t="shared" si="0"/>
        <v>8.0586110360665408</v>
      </c>
      <c r="F17" s="399">
        <f>('Año 2018'!$E15-'Año 2017'!$E15)/VLOOKUP($A17,DATOS,4,0)*100000</f>
        <v>502.87226158106597</v>
      </c>
      <c r="G17" s="399">
        <f>('Año 2018'!$F15-'Año 2017'!$F15)/VLOOKUP($A17,DATOS,5,0)*100000</f>
        <v>48.268805561687707</v>
      </c>
      <c r="H17" s="403">
        <f t="shared" si="1"/>
        <v>10.418162532287926</v>
      </c>
      <c r="I17" s="284"/>
    </row>
    <row r="18" spans="1:9" ht="12" customHeight="1" x14ac:dyDescent="0.2">
      <c r="A18" s="289">
        <v>12</v>
      </c>
      <c r="B18" s="316" t="s">
        <v>12</v>
      </c>
      <c r="C18" s="319">
        <f>'Año 2019'!$K16/VLOOKUP($A18,DATOS,4,0)*100000</f>
        <v>186.32596794632053</v>
      </c>
      <c r="D18" s="290">
        <f>'Año 2019'!$L16/VLOOKUP($A18,DATOS,5,0)*100000</f>
        <v>136.93940431359124</v>
      </c>
      <c r="E18" s="380">
        <f t="shared" si="0"/>
        <v>1.3606453809280057</v>
      </c>
      <c r="F18" s="399">
        <f>('Año 2018'!$E16-'Año 2017'!$E16)/VLOOKUP($A18,DATOS,4,0)*100000</f>
        <v>227.9351068262782</v>
      </c>
      <c r="G18" s="399">
        <f>('Año 2018'!$F16-'Año 2017'!$F16)/VLOOKUP($A18,DATOS,5,0)*100000</f>
        <v>122.43311148376166</v>
      </c>
      <c r="H18" s="403">
        <f t="shared" si="1"/>
        <v>1.8617112974091923</v>
      </c>
      <c r="I18" s="284"/>
    </row>
    <row r="19" spans="1:9" ht="12" customHeight="1" x14ac:dyDescent="0.2">
      <c r="A19" s="289">
        <v>13</v>
      </c>
      <c r="B19" s="316" t="s">
        <v>13</v>
      </c>
      <c r="C19" s="319">
        <f>'Año 2019'!$K17/VLOOKUP($A19,DATOS,4,0)*100000</f>
        <v>182.49018249018249</v>
      </c>
      <c r="D19" s="290">
        <f>'Año 2019'!$L17/VLOOKUP($A19,DATOS,5,0)*100000</f>
        <v>104.06464250734574</v>
      </c>
      <c r="E19" s="380">
        <f t="shared" si="0"/>
        <v>1.7536233065644831</v>
      </c>
      <c r="F19" s="399">
        <f>('Año 2018'!$E17-'Año 2017'!$E17)/VLOOKUP($A19,DATOS,4,0)*100000</f>
        <v>236.19773619773622</v>
      </c>
      <c r="G19" s="399">
        <f>('Año 2018'!$F17-'Año 2017'!$F17)/VLOOKUP($A19,DATOS,5,0)*100000</f>
        <v>165.27913809990204</v>
      </c>
      <c r="H19" s="403">
        <f t="shared" si="1"/>
        <v>1.4290837846393405</v>
      </c>
      <c r="I19" s="284"/>
    </row>
    <row r="20" spans="1:9" ht="12" customHeight="1" x14ac:dyDescent="0.2">
      <c r="A20" s="289">
        <v>14</v>
      </c>
      <c r="B20" s="316" t="s">
        <v>14</v>
      </c>
      <c r="C20" s="319">
        <f>'Año 2019'!$K18/VLOOKUP($A20,DATOS,4,0)*100000</f>
        <v>30.005217656075168</v>
      </c>
      <c r="D20" s="290">
        <f>'Año 2019'!$L18/VLOOKUP($A20,DATOS,5,0)*100000</f>
        <v>10.970198980448668</v>
      </c>
      <c r="E20" s="380">
        <f t="shared" si="0"/>
        <v>2.7351571023963315</v>
      </c>
      <c r="F20" s="399">
        <f>('Año 2018'!$E18-'Año 2017'!$E18)/VLOOKUP($A20,DATOS,4,0)*100000</f>
        <v>34.106916128765249</v>
      </c>
      <c r="G20" s="399">
        <f>('Año 2018'!$F18-'Año 2017'!$F18)/VLOOKUP($A20,DATOS,5,0)*100000</f>
        <v>11.376502646391211</v>
      </c>
      <c r="H20" s="403">
        <f t="shared" si="1"/>
        <v>2.9980141691070981</v>
      </c>
      <c r="I20" s="284"/>
    </row>
    <row r="21" spans="1:9" ht="12" customHeight="1" x14ac:dyDescent="0.2">
      <c r="A21" s="289">
        <v>15</v>
      </c>
      <c r="B21" s="316" t="s">
        <v>15</v>
      </c>
      <c r="C21" s="319">
        <f>'Año 2019'!$K19/VLOOKUP($A21,DATOS,4,0)*100000</f>
        <v>17.281429083230293</v>
      </c>
      <c r="D21" s="290">
        <f>'Año 2019'!$L19/VLOOKUP($A21,DATOS,5,0)*100000</f>
        <v>6.8913721189100414</v>
      </c>
      <c r="E21" s="380">
        <f t="shared" si="0"/>
        <v>2.5076905999328871</v>
      </c>
      <c r="F21" s="399">
        <f>('Año 2018'!$E19-'Año 2017'!$E19)/VLOOKUP($A21,DATOS,4,0)*100000</f>
        <v>21.692019379743954</v>
      </c>
      <c r="G21" s="399">
        <f>('Año 2018'!$F19-'Año 2017'!$F19)/VLOOKUP($A21,DATOS,5,0)*100000</f>
        <v>6.5993648257358872</v>
      </c>
      <c r="H21" s="403">
        <f t="shared" si="1"/>
        <v>3.2869859376694035</v>
      </c>
      <c r="I21" s="284"/>
    </row>
    <row r="22" spans="1:9" ht="12" customHeight="1" x14ac:dyDescent="0.2">
      <c r="A22" s="289">
        <v>16</v>
      </c>
      <c r="B22" s="316" t="s">
        <v>16</v>
      </c>
      <c r="C22" s="319">
        <f>'Año 2019'!$K20/VLOOKUP($A22,DATOS,4,0)*100000</f>
        <v>20.500316014305355</v>
      </c>
      <c r="D22" s="290">
        <f>'Año 2019'!$L20/VLOOKUP($A22,DATOS,5,0)*100000</f>
        <v>13.449254976880402</v>
      </c>
      <c r="E22" s="380">
        <f t="shared" si="0"/>
        <v>1.5242714967889224</v>
      </c>
      <c r="F22" s="399">
        <f>('Año 2018'!$E20-'Año 2017'!$E20)/VLOOKUP($A22,DATOS,4,0)*100000</f>
        <v>26.36031200707377</v>
      </c>
      <c r="G22" s="399">
        <f>('Año 2018'!$F20-'Año 2017'!$F20)/VLOOKUP($A22,DATOS,5,0)*100000</f>
        <v>14.695771291810782</v>
      </c>
      <c r="H22" s="403">
        <f t="shared" si="1"/>
        <v>1.7937345025070615</v>
      </c>
      <c r="I22" s="284"/>
    </row>
    <row r="23" spans="1:9" ht="12" customHeight="1" x14ac:dyDescent="0.2">
      <c r="A23" s="289">
        <v>17</v>
      </c>
      <c r="B23" s="316" t="s">
        <v>17</v>
      </c>
      <c r="C23" s="319">
        <f>'Año 2019'!$K21/VLOOKUP($A23,DATOS,4,0)*100000</f>
        <v>18.444714077775512</v>
      </c>
      <c r="D23" s="290">
        <f>'Año 2019'!$L21/VLOOKUP($A23,DATOS,5,0)*100000</f>
        <v>12.210521299914229</v>
      </c>
      <c r="E23" s="380">
        <f t="shared" si="0"/>
        <v>1.5105591010193049</v>
      </c>
      <c r="F23" s="399">
        <f>('Año 2018'!$E21-'Año 2017'!$E21)/VLOOKUP($A23,DATOS,4,0)*100000</f>
        <v>20.813101488540457</v>
      </c>
      <c r="G23" s="399">
        <f>('Año 2018'!$F21-'Año 2017'!$F21)/VLOOKUP($A23,DATOS,5,0)*100000</f>
        <v>13.178428476126941</v>
      </c>
      <c r="H23" s="403">
        <f t="shared" si="1"/>
        <v>1.5793310656307709</v>
      </c>
      <c r="I23" s="284"/>
    </row>
    <row r="24" spans="1:9" ht="12" customHeight="1" x14ac:dyDescent="0.2">
      <c r="A24" s="289">
        <v>18</v>
      </c>
      <c r="B24" s="316" t="s">
        <v>79</v>
      </c>
      <c r="C24" s="319">
        <f>'Año 2019'!$K22/VLOOKUP($A24,DATOS,4,0)*100000</f>
        <v>1032.2730327197223</v>
      </c>
      <c r="D24" s="290">
        <f>'Año 2019'!$L22/VLOOKUP($A24,DATOS,5,0)*100000</f>
        <v>29.375933693319926</v>
      </c>
      <c r="E24" s="380">
        <f t="shared" si="0"/>
        <v>35.14009268595472</v>
      </c>
      <c r="F24" s="399">
        <f>('Año 2018'!$E22-'Año 2017'!$E22)/VLOOKUP($A24,DATOS,4,0)*100000</f>
        <v>921.67621777228226</v>
      </c>
      <c r="G24" s="399">
        <f>('Año 2018'!$F22-'Año 2017'!$F22)/VLOOKUP($A24,DATOS,5,0)*100000</f>
        <v>40.764218127111945</v>
      </c>
      <c r="H24" s="403">
        <f t="shared" si="1"/>
        <v>22.609932438745414</v>
      </c>
      <c r="I24" s="284"/>
    </row>
    <row r="25" spans="1:9" ht="12" customHeight="1" x14ac:dyDescent="0.2">
      <c r="A25" s="289">
        <v>19</v>
      </c>
      <c r="B25" s="316" t="s">
        <v>19</v>
      </c>
      <c r="C25" s="319">
        <f>'Año 2019'!$K23/VLOOKUP($A25,DATOS,4,0)*100000</f>
        <v>21820.724617691016</v>
      </c>
      <c r="D25" s="290">
        <f>'Año 2019'!$L23/VLOOKUP($A25,DATOS,5,0)*100000</f>
        <v>8459.9382713584691</v>
      </c>
      <c r="E25" s="380">
        <f t="shared" si="0"/>
        <v>2.579300689647599</v>
      </c>
      <c r="F25" s="399">
        <f>('Año 2018'!$E23-'Año 2017'!$E23)/VLOOKUP($A25,DATOS,4,0)*100000</f>
        <v>26230.477538570074</v>
      </c>
      <c r="G25" s="399">
        <f>('Año 2018'!$F23-'Año 2017'!$F23)/VLOOKUP($A25,DATOS,5,0)*100000</f>
        <v>8499.0676819018499</v>
      </c>
      <c r="H25" s="403">
        <f t="shared" si="1"/>
        <v>3.0862770506494472</v>
      </c>
      <c r="I25" s="284"/>
    </row>
    <row r="26" spans="1:9" ht="12" customHeight="1" x14ac:dyDescent="0.2">
      <c r="A26" s="289">
        <v>20</v>
      </c>
      <c r="B26" s="316" t="s">
        <v>20</v>
      </c>
      <c r="C26" s="319">
        <f>'Año 2019'!$K24/VLOOKUP($A26,DATOS,4,0)*100000</f>
        <v>2017.0060577293245</v>
      </c>
      <c r="D26" s="290">
        <f>'Año 2019'!$L24/VLOOKUP($A26,DATOS,5,0)*100000</f>
        <v>86.457505265784292</v>
      </c>
      <c r="E26" s="380">
        <f t="shared" si="0"/>
        <v>23.329450133088194</v>
      </c>
      <c r="F26" s="399">
        <f>('Año 2018'!$E24-'Año 2017'!$E24)/VLOOKUP($A26,DATOS,4,0)*100000</f>
        <v>2246.527436712317</v>
      </c>
      <c r="G26" s="399">
        <f>('Año 2018'!$F24-'Año 2017'!$F24)/VLOOKUP($A26,DATOS,5,0)*100000</f>
        <v>102.70455323519343</v>
      </c>
      <c r="H26" s="403">
        <f t="shared" si="1"/>
        <v>21.873688808788927</v>
      </c>
      <c r="I26" s="284"/>
    </row>
    <row r="27" spans="1:9" ht="12" customHeight="1" x14ac:dyDescent="0.2">
      <c r="A27" s="289">
        <v>21</v>
      </c>
      <c r="B27" s="316" t="s">
        <v>21</v>
      </c>
      <c r="C27" s="319">
        <f>'Año 2019'!$K25/VLOOKUP($A27,DATOS,4,0)*100000</f>
        <v>1264.4945982376146</v>
      </c>
      <c r="D27" s="290">
        <f>'Año 2019'!$L25/VLOOKUP($A27,DATOS,5,0)*100000</f>
        <v>598.31554369579715</v>
      </c>
      <c r="E27" s="380">
        <f t="shared" si="0"/>
        <v>2.1134242818209721</v>
      </c>
      <c r="F27" s="399">
        <f>('Año 2018'!$E25-'Año 2017'!$E25)/VLOOKUP($A27,DATOS,4,0)*100000</f>
        <v>1541.335761528507</v>
      </c>
      <c r="G27" s="399">
        <f>('Año 2018'!$F25-'Año 2017'!$F25)/VLOOKUP($A27,DATOS,5,0)*100000</f>
        <v>637.03183074430569</v>
      </c>
      <c r="H27" s="403">
        <f t="shared" si="1"/>
        <v>2.4195584696727255</v>
      </c>
      <c r="I27" s="284"/>
    </row>
    <row r="28" spans="1:9" ht="12" customHeight="1" x14ac:dyDescent="0.2">
      <c r="A28" s="289">
        <v>22</v>
      </c>
      <c r="B28" s="316" t="s">
        <v>22</v>
      </c>
      <c r="C28" s="319">
        <f>'Año 2019'!$K26/VLOOKUP($A28,DATOS,4,0)*100000</f>
        <v>96.327095232756264</v>
      </c>
      <c r="D28" s="290">
        <f>'Año 2019'!$L26/VLOOKUP($A28,DATOS,5,0)*100000</f>
        <v>39.457116497136454</v>
      </c>
      <c r="E28" s="380">
        <f t="shared" si="0"/>
        <v>2.441311068429115</v>
      </c>
      <c r="F28" s="399">
        <f>('Año 2018'!$E26-'Año 2017'!$E26)/VLOOKUP($A28,DATOS,4,0)*100000</f>
        <v>115.19773110212408</v>
      </c>
      <c r="G28" s="399">
        <f>('Año 2018'!$F26-'Año 2017'!$F26)/VLOOKUP($A28,DATOS,5,0)*100000</f>
        <v>45.839885342261475</v>
      </c>
      <c r="H28" s="403">
        <f t="shared" si="1"/>
        <v>2.5130457949884759</v>
      </c>
      <c r="I28" s="284"/>
    </row>
    <row r="29" spans="1:9" ht="12" customHeight="1" x14ac:dyDescent="0.2">
      <c r="A29" s="289">
        <v>23</v>
      </c>
      <c r="B29" s="316" t="s">
        <v>23</v>
      </c>
      <c r="C29" s="319">
        <f>'Año 2019'!$K27/VLOOKUP($A29,DATOS,4,0)*100000</f>
        <v>51405.748255088765</v>
      </c>
      <c r="D29" s="290">
        <f>'Año 2019'!$L27/VLOOKUP($A29,DATOS,5,0)*100000</f>
        <v>22849.575060025156</v>
      </c>
      <c r="E29" s="380">
        <f t="shared" si="0"/>
        <v>2.2497463572100309</v>
      </c>
      <c r="F29" s="399">
        <f>('Año 2018'!$E27-'Año 2017'!$E27)/VLOOKUP($A29,DATOS,4,0)*100000</f>
        <v>64324.725989225342</v>
      </c>
      <c r="G29" s="399">
        <f>('Año 2018'!$F27-'Año 2017'!$F27)/VLOOKUP($A29,DATOS,5,0)*100000</f>
        <v>30271.732916650784</v>
      </c>
      <c r="H29" s="403">
        <f t="shared" si="1"/>
        <v>2.1249105945250961</v>
      </c>
      <c r="I29" s="284"/>
    </row>
    <row r="30" spans="1:9" ht="12" customHeight="1" x14ac:dyDescent="0.2">
      <c r="A30" s="289">
        <v>24</v>
      </c>
      <c r="B30" s="350" t="s">
        <v>414</v>
      </c>
      <c r="C30" s="360">
        <f>'Año 2019'!$K28/VLOOKUP($A30,DATOS,4,0)*100000</f>
        <v>6785.6317856317864</v>
      </c>
      <c r="D30" s="361">
        <f>'Año 2019'!$L28/VLOOKUP($A30,DATOS,5,0)*100000</f>
        <v>940.66274893894877</v>
      </c>
      <c r="E30" s="381">
        <f t="shared" si="0"/>
        <v>7.2136712049944158</v>
      </c>
      <c r="F30" s="400">
        <f>('Año 2018'!$E28-'Año 2017'!$E28)/VLOOKUP($A30,DATOS,4,0)*100000</f>
        <v>9242.3192423192431</v>
      </c>
      <c r="G30" s="400">
        <f>('Año 2018'!$F28-'Año 2017'!$F28)/VLOOKUP($A30,DATOS,5,0)*100000</f>
        <v>1156.9539666993144</v>
      </c>
      <c r="H30" s="404">
        <f t="shared" si="1"/>
        <v>7.988493499604612</v>
      </c>
      <c r="I30" s="284"/>
    </row>
    <row r="31" spans="1:9" ht="12" customHeight="1" x14ac:dyDescent="0.2">
      <c r="A31" s="289">
        <v>25</v>
      </c>
      <c r="B31" s="350" t="s">
        <v>25</v>
      </c>
      <c r="C31" s="319">
        <f>'Año 2019'!$K29/VLOOKUP($A31,DATOS,4,0)*100000</f>
        <v>44.389321622973355</v>
      </c>
      <c r="D31" s="290">
        <f>'Año 2019'!$L29/VLOOKUP($A31,DATOS,5,0)*100000</f>
        <v>18.836962737062805</v>
      </c>
      <c r="E31" s="380">
        <f t="shared" si="0"/>
        <v>2.3565010051028459</v>
      </c>
      <c r="F31" s="399">
        <f>('Año 2018'!$E29-'Año 2017'!$E29)/VLOOKUP($A31,DATOS,4,0)*100000</f>
        <v>58.115203208088403</v>
      </c>
      <c r="G31" s="399">
        <f>('Año 2018'!$F29-'Año 2017'!$F29)/VLOOKUP($A31,DATOS,5,0)*100000</f>
        <v>19.91655151053083</v>
      </c>
      <c r="H31" s="403">
        <f t="shared" si="1"/>
        <v>2.9179350239101445</v>
      </c>
      <c r="I31" s="284"/>
    </row>
    <row r="32" spans="1:9" ht="12" customHeight="1" x14ac:dyDescent="0.2">
      <c r="A32" s="289">
        <v>26</v>
      </c>
      <c r="B32" s="350" t="s">
        <v>170</v>
      </c>
      <c r="C32" s="319">
        <f>'Año 2019'!$K30/VLOOKUP($A32,DATOS,4,0)*100000</f>
        <v>664.09098836648332</v>
      </c>
      <c r="D32" s="290">
        <f>'Año 2019'!$L30/VLOOKUP($A32,DATOS,5,0)*100000</f>
        <v>239.27404969785013</v>
      </c>
      <c r="E32" s="380">
        <f t="shared" si="0"/>
        <v>2.775440918917377</v>
      </c>
      <c r="F32" s="399">
        <f>('Año 2018'!$E30-'Año 2017'!$E30)/VLOOKUP($A32,DATOS,4,0)*100000</f>
        <v>890.63707804334388</v>
      </c>
      <c r="G32" s="399">
        <f>('Año 2018'!$F30-'Año 2017'!$F30)/VLOOKUP($A32,DATOS,5,0)*100000</f>
        <v>254.22095729384387</v>
      </c>
      <c r="H32" s="403">
        <f t="shared" si="1"/>
        <v>3.5033975464654237</v>
      </c>
      <c r="I32" s="284"/>
    </row>
    <row r="33" spans="1:9" ht="12" customHeight="1" x14ac:dyDescent="0.2">
      <c r="A33" s="289">
        <v>27</v>
      </c>
      <c r="B33" s="350" t="s">
        <v>27</v>
      </c>
      <c r="C33" s="319">
        <f>'Año 2019'!$K31/VLOOKUP($A33,DATOS,4,0)*100000</f>
        <v>86.833045297484205</v>
      </c>
      <c r="D33" s="290">
        <f>'Año 2019'!$L31/VLOOKUP($A33,DATOS,5,0)*100000</f>
        <v>4.234105751025238</v>
      </c>
      <c r="E33" s="380">
        <f t="shared" si="0"/>
        <v>20.508001075896278</v>
      </c>
      <c r="F33" s="399">
        <f>('Año 2018'!$E31-'Año 2017'!$E31)/VLOOKUP($A33,DATOS,4,0)*100000</f>
        <v>112.54584830269152</v>
      </c>
      <c r="G33" s="399">
        <f>('Año 2018'!$F31-'Año 2017'!$F31)/VLOOKUP($A33,DATOS,5,0)*100000</f>
        <v>3.9420984578510834</v>
      </c>
      <c r="H33" s="403">
        <f t="shared" si="1"/>
        <v>28.549730430640363</v>
      </c>
      <c r="I33" s="284"/>
    </row>
    <row r="34" spans="1:9" ht="12" customHeight="1" x14ac:dyDescent="0.2">
      <c r="A34" s="289">
        <v>28</v>
      </c>
      <c r="B34" s="350" t="s">
        <v>28</v>
      </c>
      <c r="C34" s="319">
        <f>'Año 2019'!$K32/VLOOKUP($A34,DATOS,4,0)*100000</f>
        <v>74.806813531446323</v>
      </c>
      <c r="D34" s="290">
        <f>'Año 2019'!$L32/VLOOKUP($A34,DATOS,5,0)*100000</f>
        <v>37.198671082396039</v>
      </c>
      <c r="E34" s="380">
        <f t="shared" si="0"/>
        <v>2.0110076880366843</v>
      </c>
      <c r="F34" s="399">
        <f>('Año 2018'!$E32-'Año 2017'!$E32)/VLOOKUP($A34,DATOS,4,0)*100000</f>
        <v>92.56086079666548</v>
      </c>
      <c r="G34" s="399">
        <f>('Año 2018'!$F32-'Año 2017'!$F32)/VLOOKUP($A34,DATOS,5,0)*100000</f>
        <v>38.642005762841748</v>
      </c>
      <c r="H34" s="403">
        <f t="shared" si="1"/>
        <v>2.3953430721153777</v>
      </c>
      <c r="I34" s="284"/>
    </row>
    <row r="35" spans="1:9" ht="12" customHeight="1" x14ac:dyDescent="0.2">
      <c r="A35" s="289">
        <v>29</v>
      </c>
      <c r="B35" s="350" t="s">
        <v>29</v>
      </c>
      <c r="C35" s="319">
        <f>'Año 2019'!$K33/VLOOKUP($A35,DATOS,4,0)*100000</f>
        <v>10988.900365635731</v>
      </c>
      <c r="D35" s="290">
        <f>'Año 2019'!$L33/VLOOKUP($A35,DATOS,5,0)*100000</f>
        <v>2788.6897336064385</v>
      </c>
      <c r="E35" s="380">
        <f t="shared" si="0"/>
        <v>3.9405245528782693</v>
      </c>
      <c r="F35" s="399">
        <f>('Año 2018'!$E33-'Año 2017'!$E33)/VLOOKUP($A35,DATOS,4,0)*100000</f>
        <v>13192.415422714073</v>
      </c>
      <c r="G35" s="399">
        <f>('Año 2018'!$F33-'Año 2017'!$F33)/VLOOKUP($A35,DATOS,5,0)*100000</f>
        <v>2785.2082233272795</v>
      </c>
      <c r="H35" s="403">
        <f t="shared" si="1"/>
        <v>4.7365993365315013</v>
      </c>
      <c r="I35" s="284"/>
    </row>
    <row r="36" spans="1:9" ht="12" customHeight="1" x14ac:dyDescent="0.2">
      <c r="A36" s="289">
        <v>30</v>
      </c>
      <c r="B36" s="350" t="s">
        <v>30</v>
      </c>
      <c r="C36" s="319">
        <f>'Año 2019'!$K34/VLOOKUP($A36,DATOS,4,0)*100000</f>
        <v>408.84177853841368</v>
      </c>
      <c r="D36" s="290">
        <f>'Año 2019'!$L34/VLOOKUP($A36,DATOS,5,0)*100000</f>
        <v>103.44292159551412</v>
      </c>
      <c r="E36" s="380">
        <f t="shared" si="0"/>
        <v>3.9523417574870914</v>
      </c>
      <c r="F36" s="399">
        <f>('Año 2018'!$E34-'Año 2017'!$E34)/VLOOKUP($A36,DATOS,4,0)*100000</f>
        <v>536.9230438929834</v>
      </c>
      <c r="G36" s="399">
        <f>('Año 2018'!$F34-'Año 2017'!$F34)/VLOOKUP($A36,DATOS,5,0)*100000</f>
        <v>135.80983998057985</v>
      </c>
      <c r="H36" s="403">
        <f t="shared" si="1"/>
        <v>3.9534914699094026</v>
      </c>
      <c r="I36" s="284"/>
    </row>
    <row r="37" spans="1:9" ht="12" customHeight="1" x14ac:dyDescent="0.2">
      <c r="A37" s="289">
        <v>31</v>
      </c>
      <c r="B37" s="350" t="s">
        <v>31</v>
      </c>
      <c r="C37" s="319">
        <f>'Año 2019'!$K35/VLOOKUP($A37,DATOS,4,0)*100000</f>
        <v>134.64933027965523</v>
      </c>
      <c r="D37" s="290">
        <f>'Año 2019'!$L35/VLOOKUP($A37,DATOS,5,0)*100000</f>
        <v>14.337558094850976</v>
      </c>
      <c r="E37" s="380">
        <f t="shared" si="0"/>
        <v>9.3913712076264666</v>
      </c>
      <c r="F37" s="399">
        <f>('Año 2018'!$E35-'Año 2017'!$E35)/VLOOKUP($A37,DATOS,4,0)*100000</f>
        <v>191.633290673565</v>
      </c>
      <c r="G37" s="399">
        <f>('Año 2018'!$F35-'Año 2017'!$F35)/VLOOKUP($A37,DATOS,5,0)*100000</f>
        <v>17.024025192053195</v>
      </c>
      <c r="H37" s="403">
        <f t="shared" si="1"/>
        <v>11.256638104777906</v>
      </c>
      <c r="I37" s="284"/>
    </row>
    <row r="38" spans="1:9" ht="12" customHeight="1" x14ac:dyDescent="0.2">
      <c r="A38" s="289">
        <v>32</v>
      </c>
      <c r="B38" s="350" t="s">
        <v>32</v>
      </c>
      <c r="C38" s="319">
        <f>'Año 2019'!$K36/VLOOKUP($A38,DATOS,4,0)*100000</f>
        <v>14.733248437290321</v>
      </c>
      <c r="D38" s="290">
        <f>'Año 2019'!$L36/VLOOKUP($A38,DATOS,5,0)*100000</f>
        <v>4.2633064803426528</v>
      </c>
      <c r="E38" s="380">
        <f t="shared" si="0"/>
        <v>3.4558267169443968</v>
      </c>
      <c r="F38" s="399">
        <f>('Año 2018'!$E36-'Año 2017'!$E36)/VLOOKUP($A38,DATOS,4,0)*100000</f>
        <v>19.699674172153497</v>
      </c>
      <c r="G38" s="399">
        <f>('Año 2018'!$F36-'Año 2017'!$F36)/VLOOKUP($A38,DATOS,5,0)*100000</f>
        <v>3.8836969992162524</v>
      </c>
      <c r="H38" s="403">
        <f t="shared" si="1"/>
        <v>5.0724024495548905</v>
      </c>
      <c r="I38" s="284"/>
    </row>
    <row r="39" spans="1:9" ht="12" customHeight="1" x14ac:dyDescent="0.2">
      <c r="A39" s="289">
        <v>33</v>
      </c>
      <c r="B39" s="350" t="s">
        <v>33</v>
      </c>
      <c r="C39" s="319">
        <f>'Año 2019'!$K37/VLOOKUP($A39,DATOS,4,0)*100000</f>
        <v>9.4993302283831724</v>
      </c>
      <c r="D39" s="290">
        <f>'Año 2019'!$L37/VLOOKUP($A39,DATOS,5,0)*100000</f>
        <v>1.3704030882560672</v>
      </c>
      <c r="E39" s="380">
        <f t="shared" si="0"/>
        <v>6.9317781824847815</v>
      </c>
      <c r="F39" s="399">
        <f>('Año 2018'!$E37-'Año 2017'!$E37)/VLOOKUP($A39,DATOS,4,0)*100000</f>
        <v>10.937232066495923</v>
      </c>
      <c r="G39" s="399">
        <f>('Año 2018'!$F37-'Año 2017'!$F37)/VLOOKUP($A39,DATOS,5,0)*100000</f>
        <v>1.2649874660825235</v>
      </c>
      <c r="H39" s="403">
        <f t="shared" si="1"/>
        <v>8.6461189219264689</v>
      </c>
      <c r="I39" s="284"/>
    </row>
    <row r="40" spans="1:9" ht="12" customHeight="1" x14ac:dyDescent="0.2">
      <c r="A40" s="289">
        <v>34</v>
      </c>
      <c r="B40" s="350" t="s">
        <v>34</v>
      </c>
      <c r="C40" s="319">
        <f>'Año 2019'!$K38/VLOOKUP($A40,DATOS,4,0)*100000</f>
        <v>362.82080323320764</v>
      </c>
      <c r="D40" s="290">
        <f>'Año 2019'!$L38/VLOOKUP($A40,DATOS,5,0)*100000</f>
        <v>599.99076765462689</v>
      </c>
      <c r="E40" s="380">
        <f t="shared" si="0"/>
        <v>0.60471064355119952</v>
      </c>
      <c r="F40" s="399">
        <f>('Año 2018'!$E38-'Año 2017'!$E38)/VLOOKUP($A40,DATOS,4,0)*100000</f>
        <v>447.65213412787949</v>
      </c>
      <c r="G40" s="399">
        <f>('Año 2018'!$F38-'Año 2017'!$F38)/VLOOKUP($A40,DATOS,5,0)*100000</f>
        <v>635.76610597541219</v>
      </c>
      <c r="H40" s="403">
        <f t="shared" si="1"/>
        <v>0.70411450047510415</v>
      </c>
      <c r="I40" s="284"/>
    </row>
    <row r="41" spans="1:9" ht="12" customHeight="1" x14ac:dyDescent="0.2">
      <c r="A41" s="289">
        <v>35</v>
      </c>
      <c r="B41" s="350" t="s">
        <v>35</v>
      </c>
      <c r="C41" s="319">
        <f>'Año 2019'!$K39/VLOOKUP($A41,DATOS,4,0)*100000</f>
        <v>194.95807368879798</v>
      </c>
      <c r="D41" s="290">
        <f>'Año 2019'!$L39/VLOOKUP($A41,DATOS,5,0)*100000</f>
        <v>114.79761254698901</v>
      </c>
      <c r="E41" s="380">
        <f t="shared" si="0"/>
        <v>1.6982763784307591</v>
      </c>
      <c r="F41" s="399">
        <f>('Año 2018'!$E39-'Año 2017'!$E39)/VLOOKUP($A41,DATOS,4,0)*100000</f>
        <v>213.52842295974347</v>
      </c>
      <c r="G41" s="399">
        <f>('Año 2018'!$F39-'Año 2017'!$F39)/VLOOKUP($A41,DATOS,5,0)*100000</f>
        <v>108.99975332744413</v>
      </c>
      <c r="H41" s="403">
        <f t="shared" si="1"/>
        <v>1.9589807907022203</v>
      </c>
      <c r="I41" s="284"/>
    </row>
    <row r="42" spans="1:9" ht="12" customHeight="1" x14ac:dyDescent="0.2">
      <c r="A42" s="289">
        <v>36</v>
      </c>
      <c r="B42" s="350" t="s">
        <v>36</v>
      </c>
      <c r="C42" s="319">
        <f>'Año 2019'!$K40/VLOOKUP($A42,DATOS,4,0)*100000</f>
        <v>3068.5214662279609</v>
      </c>
      <c r="D42" s="290">
        <f>'Año 2019'!$L40/VLOOKUP($A42,DATOS,5,0)*100000</f>
        <v>182.19903794265952</v>
      </c>
      <c r="E42" s="380">
        <f t="shared" si="0"/>
        <v>16.841589839753521</v>
      </c>
      <c r="F42" s="399">
        <f>('Año 2018'!$E40-'Año 2017'!$E40)/VLOOKUP($A42,DATOS,4,0)*100000</f>
        <v>3886.6108258193858</v>
      </c>
      <c r="G42" s="399">
        <f>('Año 2018'!$F40-'Año 2017'!$F40)/VLOOKUP($A42,DATOS,5,0)*100000</f>
        <v>208.31036503635275</v>
      </c>
      <c r="H42" s="403">
        <f t="shared" si="1"/>
        <v>18.657788944592959</v>
      </c>
      <c r="I42" s="284"/>
    </row>
    <row r="43" spans="1:9" ht="12" customHeight="1" x14ac:dyDescent="0.2">
      <c r="A43" s="289">
        <v>37</v>
      </c>
      <c r="B43" s="350" t="s">
        <v>37</v>
      </c>
      <c r="C43" s="319">
        <f>'Año 2019'!$K41/VLOOKUP($A43,DATOS,4,0)*100000</f>
        <v>220.87006838270091</v>
      </c>
      <c r="D43" s="290">
        <f>'Año 2019'!$L41/VLOOKUP($A43,DATOS,5,0)*100000</f>
        <v>44.784320499380541</v>
      </c>
      <c r="E43" s="380">
        <f t="shared" si="0"/>
        <v>4.9318615515391375</v>
      </c>
      <c r="F43" s="399">
        <f>('Año 2018'!$E41-'Año 2017'!$E41)/VLOOKUP($A43,DATOS,4,0)*100000</f>
        <v>292.63041269599188</v>
      </c>
      <c r="G43" s="399">
        <f>('Año 2018'!$F41-'Año 2017'!$F41)/VLOOKUP($A43,DATOS,5,0)*100000</f>
        <v>40.838237396359482</v>
      </c>
      <c r="H43" s="403">
        <f t="shared" si="1"/>
        <v>7.1655985016159969</v>
      </c>
      <c r="I43" s="284"/>
    </row>
    <row r="44" spans="1:9" ht="12" customHeight="1" x14ac:dyDescent="0.2">
      <c r="A44" s="289">
        <v>38</v>
      </c>
      <c r="B44" s="350" t="s">
        <v>38</v>
      </c>
      <c r="C44" s="319">
        <f>'Año 2019'!$K42/VLOOKUP($A44,DATOS,4,0)*100000</f>
        <v>108.5539392454541</v>
      </c>
      <c r="D44" s="290">
        <f>'Año 2019'!$L42/VLOOKUP($A44,DATOS,5,0)*100000</f>
        <v>27.594689204957582</v>
      </c>
      <c r="E44" s="380">
        <f t="shared" si="0"/>
        <v>3.9338706966104047</v>
      </c>
      <c r="F44" s="399">
        <f>('Año 2018'!$E42-'Año 2017'!$E42)/VLOOKUP($A44,DATOS,4,0)*100000</f>
        <v>144.44502755030834</v>
      </c>
      <c r="G44" s="399">
        <f>('Año 2018'!$F42-'Año 2017'!$F42)/VLOOKUP($A44,DATOS,5,0)*100000</f>
        <v>29.054725670828354</v>
      </c>
      <c r="H44" s="403">
        <f t="shared" si="1"/>
        <v>4.9714813757589402</v>
      </c>
      <c r="I44" s="284"/>
    </row>
    <row r="45" spans="1:9" ht="12" customHeight="1" x14ac:dyDescent="0.2">
      <c r="A45" s="289">
        <v>39</v>
      </c>
      <c r="B45" s="350" t="s">
        <v>39</v>
      </c>
      <c r="C45" s="319">
        <f>'Año 2019'!$K43/VLOOKUP($A45,DATOS,4,0)*100000</f>
        <v>828.72355925426962</v>
      </c>
      <c r="D45" s="290">
        <f>'Año 2019'!$L43/VLOOKUP($A45,DATOS,5,0)*100000</f>
        <v>962.08644148865801</v>
      </c>
      <c r="E45" s="380">
        <f t="shared" si="0"/>
        <v>0.86138160098376082</v>
      </c>
      <c r="F45" s="399">
        <f>('Año 2018'!$E43-'Año 2017'!$E43)/VLOOKUP($A45,DATOS,4,0)*100000</f>
        <v>1047.6863894334381</v>
      </c>
      <c r="G45" s="399">
        <f>('Año 2018'!$F43-'Año 2017'!$F43)/VLOOKUP($A45,DATOS,5,0)*100000</f>
        <v>1169.8197693943805</v>
      </c>
      <c r="H45" s="403">
        <f t="shared" si="1"/>
        <v>0.89559641309176086</v>
      </c>
      <c r="I45" s="284"/>
    </row>
    <row r="46" spans="1:9" ht="12" customHeight="1" x14ac:dyDescent="0.2">
      <c r="A46" s="289">
        <v>40</v>
      </c>
      <c r="B46" s="350" t="s">
        <v>40</v>
      </c>
      <c r="C46" s="319">
        <f>'Año 2019'!$K44/VLOOKUP($A46,DATOS,4,0)*100000</f>
        <v>1026.2185262185262</v>
      </c>
      <c r="D46" s="290">
        <f>'Año 2019'!$L44/VLOOKUP($A46,DATOS,5,0)*100000</f>
        <v>430.54195233431278</v>
      </c>
      <c r="E46" s="380">
        <f t="shared" si="0"/>
        <v>2.3835505939771342</v>
      </c>
      <c r="F46" s="399">
        <f>('Año 2018'!$E44-'Año 2017'!$E44)/VLOOKUP($A46,DATOS,4,0)*100000</f>
        <v>317.62531762531762</v>
      </c>
      <c r="G46" s="399">
        <f>('Año 2018'!$F44-'Año 2017'!$F44)/VLOOKUP($A46,DATOS,5,0)*100000</f>
        <v>499.91838067254326</v>
      </c>
      <c r="H46" s="403">
        <f t="shared" si="1"/>
        <v>0.63535434964006388</v>
      </c>
      <c r="I46" s="284"/>
    </row>
    <row r="47" spans="1:9" ht="12" customHeight="1" x14ac:dyDescent="0.2">
      <c r="A47" s="289">
        <v>41</v>
      </c>
      <c r="B47" s="350" t="s">
        <v>41</v>
      </c>
      <c r="C47" s="319">
        <f>'Año 2019'!$K45/VLOOKUP($A47,DATOS,4,0)*100000</f>
        <v>1780.8510730713601</v>
      </c>
      <c r="D47" s="290">
        <f>'Año 2019'!$L45/VLOOKUP($A47,DATOS,5,0)*100000</f>
        <v>626.64969834087481</v>
      </c>
      <c r="E47" s="380">
        <f t="shared" si="0"/>
        <v>2.8418605766289566</v>
      </c>
      <c r="F47" s="399">
        <f>('Año 2018'!$E45-'Año 2017'!$E45)/VLOOKUP($A47,DATOS,4,0)*100000</f>
        <v>2196.0003450011136</v>
      </c>
      <c r="G47" s="399">
        <f>('Año 2018'!$F45-'Año 2017'!$F45)/VLOOKUP($A47,DATOS,5,0)*100000</f>
        <v>699.23642533936652</v>
      </c>
      <c r="H47" s="403">
        <f t="shared" si="1"/>
        <v>3.1405691486042215</v>
      </c>
      <c r="I47" s="284"/>
    </row>
    <row r="48" spans="1:9" ht="12" customHeight="1" x14ac:dyDescent="0.2">
      <c r="A48" s="289">
        <v>42</v>
      </c>
      <c r="B48" s="350" t="s">
        <v>42</v>
      </c>
      <c r="C48" s="319">
        <f>'Año 2019'!$K46/VLOOKUP($A48,DATOS,4,0)*100000</f>
        <v>7.1103624256398659</v>
      </c>
      <c r="D48" s="290">
        <f>'Año 2019'!$L46/VLOOKUP($A48,DATOS,5,0)*100000</f>
        <v>1.5476386538230178</v>
      </c>
      <c r="E48" s="380">
        <f t="shared" si="0"/>
        <v>4.5943298250374278</v>
      </c>
      <c r="F48" s="399">
        <f>('Año 2018'!$E46-'Año 2017'!$E46)/VLOOKUP($A48,DATOS,4,0)*100000</f>
        <v>7.5290436649161228</v>
      </c>
      <c r="G48" s="399">
        <f>('Año 2018'!$F46-'Año 2017'!$F46)/VLOOKUP($A48,DATOS,5,0)*100000</f>
        <v>1.9564488642668338</v>
      </c>
      <c r="H48" s="403">
        <f t="shared" si="1"/>
        <v>3.8483212121864385</v>
      </c>
      <c r="I48" s="284"/>
    </row>
    <row r="49" spans="1:9" ht="12" customHeight="1" x14ac:dyDescent="0.2">
      <c r="A49" s="289">
        <v>43</v>
      </c>
      <c r="B49" s="350" t="s">
        <v>169</v>
      </c>
      <c r="C49" s="319">
        <f>'Año 2019'!$K47/VLOOKUP($A49,DATOS,4,0)*100000</f>
        <v>12.577572537471433</v>
      </c>
      <c r="D49" s="290">
        <f>'Año 2019'!$L47/VLOOKUP($A49,DATOS,5,0)*100000</f>
        <v>12.433884494424854</v>
      </c>
      <c r="E49" s="380">
        <f t="shared" si="0"/>
        <v>1.0115561667885049</v>
      </c>
      <c r="F49" s="399">
        <f>('Año 2018'!$E47-'Año 2017'!$E47)/VLOOKUP($A49,DATOS,4,0)*100000</f>
        <v>15.250979539016717</v>
      </c>
      <c r="G49" s="399">
        <f>('Año 2018'!$F47-'Año 2017'!$F47)/VLOOKUP($A49,DATOS,5,0)*100000</f>
        <v>13.364564471552464</v>
      </c>
      <c r="H49" s="403">
        <f t="shared" si="1"/>
        <v>1.1411505082323958</v>
      </c>
      <c r="I49" s="284"/>
    </row>
    <row r="50" spans="1:9" ht="12" customHeight="1" x14ac:dyDescent="0.2">
      <c r="A50" s="289">
        <v>44</v>
      </c>
      <c r="B50" s="350" t="s">
        <v>172</v>
      </c>
      <c r="C50" s="319">
        <f>'Año 2019'!$K48/VLOOKUP($A50,DATOS,4,0)*100000</f>
        <v>14.928151772815475</v>
      </c>
      <c r="D50" s="290">
        <f>'Año 2019'!$L48/VLOOKUP($A50,DATOS,5,0)*100000</f>
        <v>28.149503061988476</v>
      </c>
      <c r="E50" s="380">
        <f t="shared" si="0"/>
        <v>0.53031670718811452</v>
      </c>
      <c r="F50" s="399">
        <f>('Año 2018'!$E48-'Año 2017'!$E48)/VLOOKUP($A50,DATOS,4,0)*100000</f>
        <v>20.399882451632752</v>
      </c>
      <c r="G50" s="399">
        <f>('Año 2018'!$F48-'Año 2017'!$F48)/VLOOKUP($A50,DATOS,5,0)*100000</f>
        <v>21.98814917601382</v>
      </c>
      <c r="H50" s="403">
        <f t="shared" si="1"/>
        <v>0.9277671480365588</v>
      </c>
      <c r="I50" s="284"/>
    </row>
    <row r="51" spans="1:9" ht="12" customHeight="1" x14ac:dyDescent="0.2">
      <c r="A51" s="289">
        <v>45</v>
      </c>
      <c r="B51" s="350" t="s">
        <v>43</v>
      </c>
      <c r="C51" s="319">
        <f>'Año 2019'!$K49/VLOOKUP($A51,DATOS,4,0)*100000</f>
        <v>8.6930583372395276</v>
      </c>
      <c r="D51" s="290">
        <f>'Año 2019'!$L49/VLOOKUP($A51,DATOS,5,0)*100000</f>
        <v>6.8125774325740966</v>
      </c>
      <c r="E51" s="380">
        <f t="shared" si="0"/>
        <v>1.2760307568283891</v>
      </c>
      <c r="F51" s="399">
        <f>('Año 2018'!$E49-'Año 2017'!$E49)/VLOOKUP($A51,DATOS,4,0)*100000</f>
        <v>10.80128197939772</v>
      </c>
      <c r="G51" s="399">
        <f>('Año 2018'!$F49-'Año 2017'!$F49)/VLOOKUP($A51,DATOS,5,0)*100000</f>
        <v>5.5840798627656536</v>
      </c>
      <c r="H51" s="403">
        <f t="shared" si="1"/>
        <v>1.9342993375542659</v>
      </c>
      <c r="I51" s="284"/>
    </row>
    <row r="52" spans="1:9" ht="12" customHeight="1" x14ac:dyDescent="0.2">
      <c r="A52" s="289">
        <v>46</v>
      </c>
      <c r="B52" s="350" t="s">
        <v>44</v>
      </c>
      <c r="C52" s="319">
        <f>'Año 2019'!$K50/VLOOKUP($A52,DATOS,4,0)*100000</f>
        <v>1538.4369950785465</v>
      </c>
      <c r="D52" s="290">
        <f>'Año 2019'!$L50/VLOOKUP($A52,DATOS,5,0)*100000</f>
        <v>40.501411563255203</v>
      </c>
      <c r="E52" s="380">
        <f t="shared" si="0"/>
        <v>37.984774744845915</v>
      </c>
      <c r="F52" s="399">
        <f>('Año 2018'!$E50-'Año 2017'!$E50)/VLOOKUP($A52,DATOS,4,0)*100000</f>
        <v>2085.7833103696298</v>
      </c>
      <c r="G52" s="399">
        <f>('Año 2018'!$F50-'Año 2017'!$F50)/VLOOKUP($A52,DATOS,5,0)*100000</f>
        <v>67.745692016403808</v>
      </c>
      <c r="H52" s="403">
        <f t="shared" si="1"/>
        <v>30.788427253272168</v>
      </c>
      <c r="I52" s="284"/>
    </row>
    <row r="53" spans="1:9" ht="12" customHeight="1" x14ac:dyDescent="0.2">
      <c r="A53" s="289">
        <v>47</v>
      </c>
      <c r="B53" s="350" t="s">
        <v>45</v>
      </c>
      <c r="C53" s="319">
        <f>'Año 2019'!$K51/VLOOKUP($A53,DATOS,4,0)*100000</f>
        <v>22662.63729121986</v>
      </c>
      <c r="D53" s="290">
        <f>'Año 2019'!$L51/VLOOKUP($A53,DATOS,5,0)*100000</f>
        <v>11440.606571187869</v>
      </c>
      <c r="E53" s="380">
        <f t="shared" si="0"/>
        <v>1.980894732303238</v>
      </c>
      <c r="F53" s="399">
        <f>('Año 2018'!$E51-'Año 2017'!$E51)/VLOOKUP($A53,DATOS,4,0)*100000</f>
        <v>29313.05647624618</v>
      </c>
      <c r="G53" s="399">
        <f>('Año 2018'!$F51-'Año 2017'!$F51)/VLOOKUP($A53,DATOS,5,0)*100000</f>
        <v>14393.428812131422</v>
      </c>
      <c r="H53" s="403">
        <f t="shared" si="1"/>
        <v>2.0365582696695474</v>
      </c>
      <c r="I53" s="284"/>
    </row>
    <row r="54" spans="1:9" ht="12" customHeight="1" x14ac:dyDescent="0.2">
      <c r="A54" s="289">
        <v>48</v>
      </c>
      <c r="B54" s="350" t="s">
        <v>46</v>
      </c>
      <c r="C54" s="319">
        <f>'Año 2019'!$K52/VLOOKUP($A54,DATOS,4,0)*100000</f>
        <v>10.272127646381248</v>
      </c>
      <c r="D54" s="290">
        <f>'Año 2019'!$L52/VLOOKUP($A54,DATOS,5,0)*100000</f>
        <v>2.8324707437892971</v>
      </c>
      <c r="E54" s="380">
        <f t="shared" si="0"/>
        <v>3.6265608987858888</v>
      </c>
      <c r="F54" s="399">
        <f>('Año 2018'!$E52-'Año 2017'!$E52)/VLOOKUP($A54,DATOS,4,0)*100000</f>
        <v>13.737075833495091</v>
      </c>
      <c r="G54" s="399">
        <f>('Año 2018'!$F52-'Año 2017'!$F52)/VLOOKUP($A54,DATOS,5,0)*100000</f>
        <v>2.2776568867584039</v>
      </c>
      <c r="H54" s="403">
        <f t="shared" si="1"/>
        <v>6.0312314437517873</v>
      </c>
      <c r="I54" s="284"/>
    </row>
    <row r="55" spans="1:9" ht="12" customHeight="1" x14ac:dyDescent="0.2">
      <c r="A55" s="289">
        <v>49</v>
      </c>
      <c r="B55" s="350" t="s">
        <v>47</v>
      </c>
      <c r="C55" s="319">
        <f>'Año 2019'!$K53/VLOOKUP($A55,DATOS,4,0)*100000</f>
        <v>99.855475567387074</v>
      </c>
      <c r="D55" s="290">
        <f>'Año 2019'!$L53/VLOOKUP($A55,DATOS,5,0)*100000</f>
        <v>5.2853320064521938</v>
      </c>
      <c r="E55" s="380">
        <f t="shared" si="0"/>
        <v>18.892942854958996</v>
      </c>
      <c r="F55" s="399">
        <f>('Año 2018'!$E53-'Año 2017'!$E53)/VLOOKUP($A55,DATOS,4,0)*100000</f>
        <v>125.77761919223252</v>
      </c>
      <c r="G55" s="399">
        <f>('Año 2018'!$F53-'Año 2017'!$F53)/VLOOKUP($A55,DATOS,5,0)*100000</f>
        <v>5.3145327357696086</v>
      </c>
      <c r="H55" s="403">
        <f t="shared" si="1"/>
        <v>23.666731478702314</v>
      </c>
      <c r="I55" s="284"/>
    </row>
    <row r="56" spans="1:9" ht="12" customHeight="1" x14ac:dyDescent="0.2">
      <c r="A56" s="289">
        <v>50</v>
      </c>
      <c r="B56" s="350" t="s">
        <v>48</v>
      </c>
      <c r="C56" s="319">
        <f>'Año 2019'!$K54/VLOOKUP($A56,DATOS,4,0)*100000</f>
        <v>76.192766906222118</v>
      </c>
      <c r="D56" s="290">
        <f>'Año 2019'!$L54/VLOOKUP($A56,DATOS,5,0)*100000</f>
        <v>2.8616714731067123</v>
      </c>
      <c r="E56" s="380">
        <f t="shared" si="0"/>
        <v>26.625266954038253</v>
      </c>
      <c r="F56" s="399">
        <f>('Año 2018'!$E54-'Año 2017'!$E54)/VLOOKUP($A56,DATOS,4,0)*100000</f>
        <v>100.25250088049387</v>
      </c>
      <c r="G56" s="399">
        <f>('Año 2018'!$F54-'Año 2017'!$F54)/VLOOKUP($A56,DATOS,5,0)*100000</f>
        <v>2.2776568867584039</v>
      </c>
      <c r="H56" s="403">
        <f t="shared" si="1"/>
        <v>44.015629159655717</v>
      </c>
      <c r="I56" s="284"/>
    </row>
    <row r="57" spans="1:9" ht="12" customHeight="1" x14ac:dyDescent="0.2">
      <c r="A57" s="289">
        <v>51</v>
      </c>
      <c r="B57" s="350" t="s">
        <v>171</v>
      </c>
      <c r="C57" s="319">
        <f>'Año 2019'!$K55/VLOOKUP($A57,DATOS,4,0)*100000</f>
        <v>0.29596432431597408</v>
      </c>
      <c r="D57" s="290">
        <f>'Año 2019'!$L55/VLOOKUP($A57,DATOS,5,0)*100000</f>
        <v>2.9200729317415432E-2</v>
      </c>
      <c r="E57" s="380">
        <f t="shared" si="0"/>
        <v>10.135511380514039</v>
      </c>
      <c r="F57" s="399">
        <f>('Año 2018'!$E55-'Año 2017'!$E55)/VLOOKUP($A57,DATOS,4,0)*100000</f>
        <v>0.18768469346866651</v>
      </c>
      <c r="G57" s="399">
        <f>('Año 2018'!$F55-'Año 2017'!$F55)/VLOOKUP($A57,DATOS,5,0)*100000</f>
        <v>0.37960948112640058</v>
      </c>
      <c r="H57" s="403">
        <f t="shared" si="1"/>
        <v>0.49441518929336786</v>
      </c>
      <c r="I57" s="284"/>
    </row>
    <row r="58" spans="1:9" ht="12" customHeight="1" x14ac:dyDescent="0.2">
      <c r="A58" s="289">
        <v>52</v>
      </c>
      <c r="B58" s="350" t="s">
        <v>49</v>
      </c>
      <c r="C58" s="319">
        <f>'Año 2019'!$K56/VLOOKUP($A58,DATOS,4,0)*100000</f>
        <v>31.641296961242325</v>
      </c>
      <c r="D58" s="290">
        <f>'Año 2019'!$L56/VLOOKUP($A58,DATOS,5,0)*100000</f>
        <v>32.201527208615268</v>
      </c>
      <c r="E58" s="380">
        <f t="shared" si="0"/>
        <v>0.98260237026202113</v>
      </c>
      <c r="F58" s="399">
        <f>('Año 2018'!$E56-'Año 2017'!$E56)/VLOOKUP($A58,DATOS,4,0)*100000</f>
        <v>34.844002664435834</v>
      </c>
      <c r="G58" s="399">
        <f>('Año 2018'!$F56-'Año 2017'!$F56)/VLOOKUP($A58,DATOS,5,0)*100000</f>
        <v>36.519882302487375</v>
      </c>
      <c r="H58" s="403">
        <f t="shared" si="1"/>
        <v>0.95411048633260798</v>
      </c>
      <c r="I58" s="284"/>
    </row>
    <row r="59" spans="1:9" ht="12" customHeight="1" x14ac:dyDescent="0.2">
      <c r="A59" s="289">
        <v>53</v>
      </c>
      <c r="B59" s="350" t="s">
        <v>50</v>
      </c>
      <c r="C59" s="319">
        <f>'Año 2019'!$K57/VLOOKUP($A59,DATOS,4,0)*100000</f>
        <v>22.316043262864888</v>
      </c>
      <c r="D59" s="290">
        <f>'Año 2019'!$L57/VLOOKUP($A59,DATOS,5,0)*100000</f>
        <v>9.6202823907313135</v>
      </c>
      <c r="E59" s="380">
        <f t="shared" si="0"/>
        <v>2.3196869235736095</v>
      </c>
      <c r="F59" s="399">
        <f>('Año 2018'!$E57-'Año 2017'!$E57)/VLOOKUP($A59,DATOS,4,0)*100000</f>
        <v>40.147264271933686</v>
      </c>
      <c r="G59" s="399">
        <f>('Año 2018'!$F57-'Año 2017'!$F57)/VLOOKUP($A59,DATOS,5,0)*100000</f>
        <v>10.430411434161318</v>
      </c>
      <c r="H59" s="403">
        <f t="shared" si="1"/>
        <v>3.8490585462856024</v>
      </c>
      <c r="I59" s="284"/>
    </row>
    <row r="60" spans="1:9" ht="12" customHeight="1" x14ac:dyDescent="0.2">
      <c r="A60" s="289">
        <v>54</v>
      </c>
      <c r="B60" s="350" t="s">
        <v>51</v>
      </c>
      <c r="C60" s="319">
        <f>'Año 2019'!$K58/VLOOKUP($A60,DATOS,4,0)*100000</f>
        <v>26621.044121044117</v>
      </c>
      <c r="D60" s="290">
        <f>'Año 2019'!$L58/VLOOKUP($A60,DATOS,5,0)*100000</f>
        <v>104.06464250734574</v>
      </c>
      <c r="E60" s="380">
        <f t="shared" si="0"/>
        <v>255.81257456551572</v>
      </c>
      <c r="F60" s="399">
        <f>('Año 2018'!$E58-'Año 2017'!$E58)/VLOOKUP($A60,DATOS,4,0)*100000</f>
        <v>34117.001617001617</v>
      </c>
      <c r="G60" s="399">
        <f>('Año 2018'!$F58-'Año 2017'!$F58)/VLOOKUP($A60,DATOS,5,0)*100000</f>
        <v>173.44107084557623</v>
      </c>
      <c r="H60" s="403">
        <f t="shared" si="1"/>
        <v>196.70659002894297</v>
      </c>
      <c r="I60" s="284"/>
    </row>
    <row r="61" spans="1:9" ht="12" customHeight="1" x14ac:dyDescent="0.2">
      <c r="A61" s="289">
        <v>55</v>
      </c>
      <c r="B61" s="350" t="s">
        <v>52</v>
      </c>
      <c r="C61" s="319">
        <f>'Año 2019'!$K59/VLOOKUP($A61,DATOS,4,0)*100000</f>
        <v>5.457293394704303</v>
      </c>
      <c r="D61" s="290">
        <f>'Año 2019'!$L59/VLOOKUP($A61,DATOS,5,0)*100000</f>
        <v>1.5476386538230178</v>
      </c>
      <c r="E61" s="380">
        <f t="shared" si="0"/>
        <v>3.5262064443942087</v>
      </c>
      <c r="F61" s="399">
        <f>('Año 2018'!$E59-'Año 2017'!$E59)/VLOOKUP($A61,DATOS,4,0)*100000</f>
        <v>6.5689642714033285</v>
      </c>
      <c r="G61" s="399">
        <f>('Año 2018'!$F59-'Año 2017'!$F59)/VLOOKUP($A61,DATOS,5,0)*100000</f>
        <v>2.2192554281235726</v>
      </c>
      <c r="H61" s="403">
        <f t="shared" si="1"/>
        <v>2.9599856727431897</v>
      </c>
      <c r="I61" s="284"/>
    </row>
    <row r="62" spans="1:9" ht="12" customHeight="1" x14ac:dyDescent="0.2">
      <c r="A62" s="289">
        <v>56</v>
      </c>
      <c r="B62" s="350" t="s">
        <v>53</v>
      </c>
      <c r="C62" s="319">
        <f>'Año 2019'!$K60/VLOOKUP($A62,DATOS,4,0)*100000</f>
        <v>1719.9460911508588</v>
      </c>
      <c r="D62" s="290">
        <f>'Año 2019'!$L60/VLOOKUP($A62,DATOS,5,0)*100000</f>
        <v>798.42635735382009</v>
      </c>
      <c r="E62" s="380">
        <f t="shared" si="0"/>
        <v>2.1541699811253476</v>
      </c>
      <c r="F62" s="399">
        <f>('Año 2018'!$E60-'Año 2017'!$E60)/VLOOKUP($A62,DATOS,4,0)*100000</f>
        <v>2076.0641903331352</v>
      </c>
      <c r="G62" s="399">
        <f>('Año 2018'!$F60-'Año 2017'!$F60)/VLOOKUP($A62,DATOS,5,0)*100000</f>
        <v>911.57544142649078</v>
      </c>
      <c r="H62" s="403">
        <f t="shared" si="1"/>
        <v>2.2774463812719428</v>
      </c>
      <c r="I62" s="284"/>
    </row>
    <row r="63" spans="1:9" ht="12" customHeight="1" x14ac:dyDescent="0.2">
      <c r="A63" s="289">
        <v>57</v>
      </c>
      <c r="B63" s="350" t="s">
        <v>416</v>
      </c>
      <c r="C63" s="360">
        <f>'Año 2019'!$K61/VLOOKUP($A63,DATOS,4,0)*100000</f>
        <v>767.49826749826752</v>
      </c>
      <c r="D63" s="361">
        <f>'Año 2019'!$L61/VLOOKUP($A63,DATOS,5,0)*100000</f>
        <v>67.335945151811941</v>
      </c>
      <c r="E63" s="381">
        <f t="shared" si="0"/>
        <v>11.398046998047</v>
      </c>
      <c r="F63" s="400">
        <f>('Año 2018'!$E61-'Año 2017'!$E61)/VLOOKUP($A63,DATOS,4,0)*100000</f>
        <v>594.82559482559486</v>
      </c>
      <c r="G63" s="400">
        <f>('Año 2018'!$F61-'Año 2017'!$F61)/VLOOKUP($A63,DATOS,5,0)*100000</f>
        <v>134.67189030362388</v>
      </c>
      <c r="H63" s="404">
        <f t="shared" si="1"/>
        <v>4.4168504168504175</v>
      </c>
      <c r="I63" s="284"/>
    </row>
    <row r="64" spans="1:9" ht="12" customHeight="1" x14ac:dyDescent="0.2">
      <c r="A64" s="289">
        <v>58</v>
      </c>
      <c r="B64" s="350" t="s">
        <v>417</v>
      </c>
      <c r="C64" s="360">
        <f>'Año 2019'!$K62/VLOOKUP($A64,DATOS,4,0)*100000</f>
        <v>292.7927927927928</v>
      </c>
      <c r="D64" s="361">
        <f>'Año 2019'!$L62/VLOOKUP($A64,DATOS,5,0)*100000</f>
        <v>230.57460006529547</v>
      </c>
      <c r="E64" s="381">
        <f t="shared" si="0"/>
        <v>1.2698397512556805</v>
      </c>
      <c r="F64" s="400">
        <f>('Año 2018'!$E62-'Año 2017'!$E62)/VLOOKUP($A64,DATOS,4,0)*100000</f>
        <v>284.13028413028411</v>
      </c>
      <c r="G64" s="400">
        <f>('Año 2018'!$F62-'Año 2017'!$F62)/VLOOKUP($A64,DATOS,5,0)*100000</f>
        <v>293.82957884427032</v>
      </c>
      <c r="H64" s="404">
        <f t="shared" si="1"/>
        <v>0.96699006699006695</v>
      </c>
      <c r="I64" s="284"/>
    </row>
    <row r="65" spans="1:9" ht="12" customHeight="1" x14ac:dyDescent="0.2">
      <c r="A65" s="289">
        <v>59</v>
      </c>
      <c r="B65" s="350" t="s">
        <v>418</v>
      </c>
      <c r="C65" s="360">
        <f>'Año 2019'!$K63/VLOOKUP($A65,DATOS,4,0)*100000</f>
        <v>578.65557865557867</v>
      </c>
      <c r="D65" s="361">
        <f>'Año 2019'!$L63/VLOOKUP($A65,DATOS,5,0)*100000</f>
        <v>89.781260202415936</v>
      </c>
      <c r="E65" s="381">
        <f t="shared" si="0"/>
        <v>6.4451710451710449</v>
      </c>
      <c r="F65" s="400">
        <f>('Año 2018'!$E63-'Año 2017'!$E63)/VLOOKUP($A65,DATOS,4,0)*100000</f>
        <v>563.64056364056364</v>
      </c>
      <c r="G65" s="400">
        <f>('Año 2018'!$F63-'Año 2017'!$F63)/VLOOKUP($A65,DATOS,5,0)*100000</f>
        <v>142.83382304929808</v>
      </c>
      <c r="H65" s="404">
        <f t="shared" si="1"/>
        <v>3.9461281061281062</v>
      </c>
      <c r="I65" s="284"/>
    </row>
    <row r="66" spans="1:9" ht="12" customHeight="1" x14ac:dyDescent="0.2">
      <c r="A66" s="289">
        <v>60</v>
      </c>
      <c r="B66" s="316" t="s">
        <v>283</v>
      </c>
      <c r="C66" s="319">
        <f>'Año 2019'!$K64/VLOOKUP($A66,DATOS,4,0)*100000</f>
        <v>42.083732363251421</v>
      </c>
      <c r="D66" s="290">
        <f>'Año 2019'!$L64/VLOOKUP($A66,DATOS,5,0)*100000</f>
        <v>29.818986467168589</v>
      </c>
      <c r="E66" s="380">
        <f t="shared" si="0"/>
        <v>1.4113065985521207</v>
      </c>
      <c r="F66" s="399">
        <f>('Año 2018'!$E64-'Año 2017'!$E64)/VLOOKUP($A66,DATOS,4,0)*100000</f>
        <v>53.396370715427942</v>
      </c>
      <c r="G66" s="399">
        <f>('Año 2018'!$F64-'Año 2017'!$F64)/VLOOKUP($A66,DATOS,5,0)*100000</f>
        <v>35.626429524444873</v>
      </c>
      <c r="H66" s="403">
        <f t="shared" si="1"/>
        <v>1.4987853520036389</v>
      </c>
      <c r="I66" s="284"/>
    </row>
    <row r="67" spans="1:9" ht="12" customHeight="1" x14ac:dyDescent="0.2">
      <c r="A67" s="289">
        <v>61</v>
      </c>
      <c r="B67" s="316" t="s">
        <v>279</v>
      </c>
      <c r="C67" s="319">
        <f>'Año 2019'!$K65/VLOOKUP($A67,DATOS,4,0)*100000</f>
        <v>200.84642936441543</v>
      </c>
      <c r="D67" s="290">
        <f>'Año 2019'!$L65/VLOOKUP($A67,DATOS,5,0)*100000</f>
        <v>226.63918803011532</v>
      </c>
      <c r="E67" s="380">
        <f t="shared" si="0"/>
        <v>0.88619462110730551</v>
      </c>
      <c r="F67" s="399">
        <f>('Año 2018'!$E65-'Año 2017'!$E65)/VLOOKUP($A67,DATOS,4,0)*100000</f>
        <v>243.01987337201399</v>
      </c>
      <c r="G67" s="399">
        <f>('Año 2018'!$F65-'Año 2017'!$F65)/VLOOKUP($A67,DATOS,5,0)*100000</f>
        <v>258.13339845611358</v>
      </c>
      <c r="H67" s="403">
        <f t="shared" si="1"/>
        <v>0.94145071821587967</v>
      </c>
      <c r="I67" s="284"/>
    </row>
    <row r="68" spans="1:9" ht="12" customHeight="1" x14ac:dyDescent="0.2">
      <c r="A68" s="289">
        <v>62</v>
      </c>
      <c r="B68" s="316" t="s">
        <v>282</v>
      </c>
      <c r="C68" s="319">
        <f>'Año 2019'!$K66/VLOOKUP($A68,DATOS,4,0)*100000</f>
        <v>19.447021700176446</v>
      </c>
      <c r="D68" s="290">
        <f>'Año 2019'!$L66/VLOOKUP($A68,DATOS,5,0)*100000</f>
        <v>10.512262554269554</v>
      </c>
      <c r="E68" s="380">
        <f t="shared" si="0"/>
        <v>1.8499368332726849</v>
      </c>
      <c r="F68" s="399">
        <f>('Año 2018'!$E66-'Año 2017'!$E66)/VLOOKUP($A68,DATOS,4,0)*100000</f>
        <v>23.633834092939004</v>
      </c>
      <c r="G68" s="399">
        <f>('Año 2018'!$F66-'Año 2017'!$F66)/VLOOKUP($A68,DATOS,5,0)*100000</f>
        <v>12.731517982393129</v>
      </c>
      <c r="H68" s="403">
        <f t="shared" si="1"/>
        <v>1.8563249194340439</v>
      </c>
      <c r="I68" s="284"/>
    </row>
    <row r="69" spans="1:9" ht="12" customHeight="1" x14ac:dyDescent="0.2">
      <c r="A69" s="289">
        <v>63</v>
      </c>
      <c r="B69" s="316" t="s">
        <v>276</v>
      </c>
      <c r="C69" s="319">
        <f>'Año 2019'!$K67/VLOOKUP($A69,DATOS,4,0)*100000</f>
        <v>7.9247222546578762</v>
      </c>
      <c r="D69" s="290">
        <f>'Año 2019'!$L67/VLOOKUP($A69,DATOS,5,0)*100000</f>
        <v>8.1506528313330282</v>
      </c>
      <c r="E69" s="380">
        <f t="shared" si="0"/>
        <v>0.97228067722298006</v>
      </c>
      <c r="F69" s="399">
        <f>('Año 2018'!$E67-'Año 2017'!$E67)/VLOOKUP($A69,DATOS,4,0)*100000</f>
        <v>10.415349248978924</v>
      </c>
      <c r="G69" s="399">
        <f>('Año 2018'!$F67-'Año 2017'!$F67)/VLOOKUP($A69,DATOS,5,0)*100000</f>
        <v>11.506803997176039</v>
      </c>
      <c r="H69" s="403">
        <f t="shared" si="1"/>
        <v>0.90514701141472675</v>
      </c>
      <c r="I69" s="284"/>
    </row>
    <row r="70" spans="1:9" ht="12" customHeight="1" x14ac:dyDescent="0.2">
      <c r="A70" s="289">
        <v>64</v>
      </c>
      <c r="B70" s="316" t="s">
        <v>285</v>
      </c>
      <c r="C70" s="319">
        <f>'Año 2019'!$K68/VLOOKUP($A70,DATOS,4,0)*100000</f>
        <v>193.49570032413868</v>
      </c>
      <c r="D70" s="290">
        <f>'Año 2019'!$L68/VLOOKUP($A70,DATOS,5,0)*100000</f>
        <v>5.7525436755308403</v>
      </c>
      <c r="E70" s="380">
        <f t="shared" si="0"/>
        <v>33.636546063473922</v>
      </c>
      <c r="F70" s="399">
        <f>('Año 2018'!$E68-'Año 2017'!$E68)/VLOOKUP($A70,DATOS,4,0)*100000</f>
        <v>279.68628647859555</v>
      </c>
      <c r="G70" s="399">
        <f>('Año 2018'!$F68-'Año 2017'!$F68)/VLOOKUP($A70,DATOS,5,0)*100000</f>
        <v>6.1029524273398259</v>
      </c>
      <c r="H70" s="403">
        <f t="shared" si="1"/>
        <v>45.828029926247694</v>
      </c>
      <c r="I70" s="284"/>
    </row>
    <row r="71" spans="1:9" ht="12" customHeight="1" x14ac:dyDescent="0.2">
      <c r="A71" s="289">
        <v>65</v>
      </c>
      <c r="B71" s="316" t="s">
        <v>286</v>
      </c>
      <c r="C71" s="319">
        <f>'Año 2019'!$K69/VLOOKUP($A71,DATOS,4,0)*100000</f>
        <v>45929.198429198434</v>
      </c>
      <c r="D71" s="290">
        <f>'Año 2019'!$L69/VLOOKUP($A71,DATOS,5,0)*100000</f>
        <v>857.00293829578845</v>
      </c>
      <c r="E71" s="380">
        <f t="shared" si="0"/>
        <v>53.592813252813258</v>
      </c>
      <c r="F71" s="399">
        <f>('Año 2018'!$E69-'Año 2017'!$E69)/VLOOKUP($A71,DATOS,4,0)*100000</f>
        <v>57095.749595749599</v>
      </c>
      <c r="G71" s="399">
        <f>('Año 2018'!$F69-'Año 2017'!$F69)/VLOOKUP($A71,DATOS,5,0)*100000</f>
        <v>1210.0065295461966</v>
      </c>
      <c r="H71" s="403">
        <f t="shared" si="1"/>
        <v>47.186315281424896</v>
      </c>
      <c r="I71" s="284"/>
    </row>
    <row r="72" spans="1:9" ht="12" customHeight="1" x14ac:dyDescent="0.2">
      <c r="A72" s="289">
        <v>66</v>
      </c>
      <c r="B72" s="316" t="s">
        <v>284</v>
      </c>
      <c r="C72" s="319">
        <f>'Año 2019'!$K70/VLOOKUP($A72,DATOS,4,0)*100000</f>
        <v>58837.49133749133</v>
      </c>
      <c r="D72" s="290">
        <f>'Año 2019'!$L70/VLOOKUP($A72,DATOS,5,0)*100000</f>
        <v>17905.239960822721</v>
      </c>
      <c r="E72" s="380">
        <f t="shared" ref="E72:E86" si="2">$C72/$D72</f>
        <v>3.286048746971824</v>
      </c>
      <c r="F72" s="399">
        <f>('Año 2018'!$E70-'Año 2017'!$E70)/VLOOKUP($A72,DATOS,4,0)*100000</f>
        <v>80978.863478863481</v>
      </c>
      <c r="G72" s="399">
        <f>('Año 2018'!$F70-'Año 2017'!$F70)/VLOOKUP($A72,DATOS,5,0)*100000</f>
        <v>24520.486451191642</v>
      </c>
      <c r="H72" s="403">
        <f t="shared" ref="H72:H86" si="3">$F72/$G72</f>
        <v>3.3024982452959488</v>
      </c>
      <c r="I72" s="284"/>
    </row>
    <row r="73" spans="1:9" ht="12" customHeight="1" x14ac:dyDescent="0.2">
      <c r="A73" s="289">
        <v>67</v>
      </c>
      <c r="B73" s="316" t="s">
        <v>277</v>
      </c>
      <c r="C73" s="319">
        <f>'Año 2019'!$K71/VLOOKUP($A73,DATOS,4,0)*100000</f>
        <v>1.1333268028684862</v>
      </c>
      <c r="D73" s="290">
        <f>'Año 2019'!$L71/VLOOKUP($A73,DATOS,5,0)*100000</f>
        <v>3.1536787662808665</v>
      </c>
      <c r="E73" s="380">
        <f t="shared" si="2"/>
        <v>0.35936659592156828</v>
      </c>
      <c r="F73" s="399">
        <f>('Año 2018'!$E71-'Año 2017'!$E71)/VLOOKUP($A73,DATOS,4,0)*100000</f>
        <v>1.2632623598852555</v>
      </c>
      <c r="G73" s="399">
        <f>('Año 2018'!$F71-'Año 2017'!$F71)/VLOOKUP($A73,DATOS,5,0)*100000</f>
        <v>3.5332882474072673</v>
      </c>
      <c r="H73" s="403">
        <f t="shared" si="3"/>
        <v>0.35753164515016272</v>
      </c>
      <c r="I73" s="284"/>
    </row>
    <row r="74" spans="1:9" ht="12" customHeight="1" x14ac:dyDescent="0.2">
      <c r="A74" s="289">
        <v>68</v>
      </c>
      <c r="B74" s="317" t="s">
        <v>274</v>
      </c>
      <c r="C74" s="319">
        <f>'Año 2019'!$K72/VLOOKUP($A74,DATOS,4,0)*100000</f>
        <v>1.9490333552515369</v>
      </c>
      <c r="D74" s="290">
        <f>'Año 2019'!$L72/VLOOKUP($A74,DATOS,5,0)*100000</f>
        <v>1.8396459469971722</v>
      </c>
      <c r="E74" s="380">
        <f t="shared" si="2"/>
        <v>1.0594611199143598</v>
      </c>
      <c r="F74" s="399">
        <f>('Año 2018'!$E72-'Año 2017'!$E72)/VLOOKUP($A74,DATOS,4,0)*100000</f>
        <v>2.4543382992056388</v>
      </c>
      <c r="G74" s="399">
        <f>('Año 2018'!$F72-'Año 2017'!$F72)/VLOOKUP($A74,DATOS,5,0)*100000</f>
        <v>2.2776568867584039</v>
      </c>
      <c r="H74" s="403">
        <f t="shared" si="3"/>
        <v>1.0775715664086221</v>
      </c>
      <c r="I74" s="284"/>
    </row>
    <row r="75" spans="1:9" ht="12" customHeight="1" x14ac:dyDescent="0.2">
      <c r="A75" s="289">
        <v>69</v>
      </c>
      <c r="B75" s="317" t="s">
        <v>280</v>
      </c>
      <c r="C75" s="319">
        <f>'Año 2019'!$K73/VLOOKUP($A75,DATOS,4,0)*100000</f>
        <v>2.1006248384377675</v>
      </c>
      <c r="D75" s="290">
        <f>'Año 2019'!$L73/VLOOKUP($A75,DATOS,5,0)*100000</f>
        <v>1.4600364658707716</v>
      </c>
      <c r="E75" s="380">
        <f t="shared" si="2"/>
        <v>1.4387482008437005</v>
      </c>
      <c r="F75" s="399">
        <f>('Año 2018'!$E73-'Año 2017'!$E73)/VLOOKUP($A75,DATOS,4,0)*100000</f>
        <v>2.1655926169461521</v>
      </c>
      <c r="G75" s="399">
        <f>('Año 2018'!$F73-'Año 2017'!$F73)/VLOOKUP($A75,DATOS,5,0)*100000</f>
        <v>1.752043759044926</v>
      </c>
      <c r="H75" s="403">
        <f t="shared" si="3"/>
        <v>1.2360379732334197</v>
      </c>
      <c r="I75" s="284"/>
    </row>
    <row r="76" spans="1:9" ht="12" customHeight="1" x14ac:dyDescent="0.2">
      <c r="A76" s="289">
        <v>70</v>
      </c>
      <c r="B76" s="317" t="s">
        <v>351</v>
      </c>
      <c r="C76" s="319">
        <f>'Año 2019'!$K74/VLOOKUP($A76,DATOS,4,0)*100000</f>
        <v>90.510077981846848</v>
      </c>
      <c r="D76" s="290">
        <f>'Año 2019'!$L74/VLOOKUP($A76,DATOS,5,0)*100000</f>
        <v>16.305513199275708</v>
      </c>
      <c r="E76" s="380">
        <f t="shared" si="2"/>
        <v>5.5508880263803846</v>
      </c>
      <c r="F76" s="399">
        <f>('Año 2018'!$E74-'Año 2017'!$E74)/VLOOKUP($A76,DATOS,4,0)*100000</f>
        <v>83.593310202681039</v>
      </c>
      <c r="G76" s="399">
        <f>('Año 2018'!$F74-'Año 2017'!$F74)/VLOOKUP($A76,DATOS,5,0)*100000</f>
        <v>18.98587153340322</v>
      </c>
      <c r="H76" s="403">
        <f t="shared" si="3"/>
        <v>4.4029219335867342</v>
      </c>
      <c r="I76" s="284"/>
    </row>
    <row r="77" spans="1:9" ht="12" customHeight="1" x14ac:dyDescent="0.2">
      <c r="A77" s="289">
        <v>71</v>
      </c>
      <c r="B77" s="317" t="s">
        <v>352</v>
      </c>
      <c r="C77" s="319">
        <f>'Año 2019'!$K75/VLOOKUP($A77,DATOS,4,0)*100000</f>
        <v>14.608010845736896</v>
      </c>
      <c r="D77" s="290">
        <f>'Año 2019'!$L75/VLOOKUP($A77,DATOS,5,0)*100000</f>
        <v>9.4667630555268669</v>
      </c>
      <c r="E77" s="380">
        <f t="shared" si="2"/>
        <v>1.5430840256647678</v>
      </c>
      <c r="F77" s="399">
        <f>('Año 2018'!$E75-'Año 2017'!$E75)/VLOOKUP($A77,DATOS,4,0)*100000</f>
        <v>19.059019877771277</v>
      </c>
      <c r="G77" s="399">
        <f>('Año 2018'!$F75-'Año 2017'!$F75)/VLOOKUP($A77,DATOS,5,0)*100000</f>
        <v>7.2291645151296091</v>
      </c>
      <c r="H77" s="403">
        <f t="shared" si="3"/>
        <v>2.6364069925208464</v>
      </c>
      <c r="I77" s="284"/>
    </row>
    <row r="78" spans="1:9" ht="12" customHeight="1" x14ac:dyDescent="0.2">
      <c r="A78" s="289">
        <v>72</v>
      </c>
      <c r="B78" s="317" t="s">
        <v>353</v>
      </c>
      <c r="C78" s="319">
        <f>'Año 2019'!$K76/VLOOKUP($A78,DATOS,4,0)*100000</f>
        <v>6.3874690775175891</v>
      </c>
      <c r="D78" s="290">
        <f>'Año 2019'!$L76/VLOOKUP($A78,DATOS,5,0)*100000</f>
        <v>4.8023086819784613</v>
      </c>
      <c r="E78" s="380">
        <f t="shared" si="2"/>
        <v>1.3300829872697961</v>
      </c>
      <c r="F78" s="399">
        <f>('Año 2018'!$E76-'Año 2017'!$E76)/VLOOKUP($A78,DATOS,4,0)*100000</f>
        <v>7.2666431921197292</v>
      </c>
      <c r="G78" s="399">
        <f>('Año 2018'!$F76-'Año 2017'!$F76)/VLOOKUP($A78,DATOS,5,0)*100000</f>
        <v>5.6957614600209663</v>
      </c>
      <c r="H78" s="403">
        <f t="shared" si="3"/>
        <v>1.2757983709684675</v>
      </c>
      <c r="I78" s="284"/>
    </row>
    <row r="79" spans="1:9" ht="12" customHeight="1" x14ac:dyDescent="0.2">
      <c r="A79" s="289">
        <v>73</v>
      </c>
      <c r="B79" s="317" t="s">
        <v>354</v>
      </c>
      <c r="C79" s="319">
        <f>'Año 2019'!$K77/VLOOKUP($A79,DATOS,4,0)*100000</f>
        <v>0.56518335938709008</v>
      </c>
      <c r="D79" s="290">
        <f>'Año 2019'!$L77/VLOOKUP($A79,DATOS,5,0)*100000</f>
        <v>0.48395358810635664</v>
      </c>
      <c r="E79" s="380">
        <f t="shared" si="2"/>
        <v>1.1678462011172897</v>
      </c>
      <c r="F79" s="399">
        <f>('Año 2018'!$E77-'Año 2017'!$E77)/VLOOKUP($A79,DATOS,4,0)*100000</f>
        <v>0.61901034599538429</v>
      </c>
      <c r="G79" s="399">
        <f>('Año 2018'!$F77-'Año 2017'!$F77)/VLOOKUP($A79,DATOS,5,0)*100000</f>
        <v>0.22336319451062614</v>
      </c>
      <c r="H79" s="403">
        <f t="shared" si="3"/>
        <v>2.7713175724926153</v>
      </c>
      <c r="I79" s="284"/>
    </row>
    <row r="80" spans="1:9" ht="12" customHeight="1" x14ac:dyDescent="0.2">
      <c r="A80" s="289">
        <v>74</v>
      </c>
      <c r="B80" s="317" t="s">
        <v>355</v>
      </c>
      <c r="C80" s="319">
        <f>'Año 2019'!$K78/VLOOKUP($A80,DATOS,4,0)*100000</f>
        <v>8.4149522397633412</v>
      </c>
      <c r="D80" s="290">
        <f>'Año 2019'!$L78/VLOOKUP($A80,DATOS,5,0)*100000</f>
        <v>5.4351710664252355</v>
      </c>
      <c r="E80" s="380">
        <f t="shared" si="2"/>
        <v>1.548240549730836</v>
      </c>
      <c r="F80" s="399">
        <f>('Año 2018'!$E78-'Año 2017'!$E78)/VLOOKUP($A80,DATOS,4,0)*100000</f>
        <v>10.056675331316317</v>
      </c>
      <c r="G80" s="399">
        <f>('Año 2018'!$F78-'Año 2017'!$F78)/VLOOKUP($A80,DATOS,5,0)*100000</f>
        <v>6.2169422472124269</v>
      </c>
      <c r="H80" s="403">
        <f t="shared" si="3"/>
        <v>1.6176240555918888</v>
      </c>
      <c r="I80" s="284"/>
    </row>
    <row r="81" spans="1:15" ht="12" customHeight="1" x14ac:dyDescent="0.2">
      <c r="A81" s="289">
        <v>75</v>
      </c>
      <c r="B81" s="317" t="s">
        <v>356</v>
      </c>
      <c r="C81" s="319">
        <f>'Año 2019'!$K79/VLOOKUP($A81,DATOS,4,0)*100000</f>
        <v>16.776077492918386</v>
      </c>
      <c r="D81" s="290">
        <f>'Año 2019'!$L79/VLOOKUP($A81,DATOS,5,0)*100000</f>
        <v>77.767618888783005</v>
      </c>
      <c r="E81" s="380">
        <f t="shared" si="2"/>
        <v>0.21572060110147107</v>
      </c>
      <c r="F81" s="399">
        <f>('Año 2018'!$E79-'Año 2017'!$E79)/VLOOKUP($A81,DATOS,4,0)*100000</f>
        <v>18.328088940124204</v>
      </c>
      <c r="G81" s="399">
        <f>('Año 2018'!$F79-'Año 2017'!$F79)/VLOOKUP($A81,DATOS,5,0)*100000</f>
        <v>95.115493662441637</v>
      </c>
      <c r="H81" s="403">
        <f t="shared" si="3"/>
        <v>0.19269299074627458</v>
      </c>
      <c r="I81" s="284"/>
    </row>
    <row r="82" spans="1:15" ht="12" customHeight="1" x14ac:dyDescent="0.2">
      <c r="A82" s="289">
        <v>76</v>
      </c>
      <c r="B82" s="317" t="s">
        <v>357</v>
      </c>
      <c r="C82" s="319">
        <f>'Año 2019'!$K80/VLOOKUP($A82,DATOS,4,0)*100000</f>
        <v>510.55793914410606</v>
      </c>
      <c r="D82" s="290">
        <f>'Año 2019'!$L80/VLOOKUP($A82,DATOS,5,0)*100000</f>
        <v>351.20139616887445</v>
      </c>
      <c r="E82" s="380">
        <f t="shared" si="2"/>
        <v>1.4537468948403762</v>
      </c>
      <c r="F82" s="399">
        <f>('Año 2018'!$E80-'Año 2017'!$E80)/VLOOKUP($A82,DATOS,4,0)*100000</f>
        <v>691.9010570274495</v>
      </c>
      <c r="G82" s="399">
        <f>('Año 2018'!$F80-'Año 2017'!$F80)/VLOOKUP($A82,DATOS,5,0)*100000</f>
        <v>425.91638473267892</v>
      </c>
      <c r="H82" s="403">
        <f t="shared" si="3"/>
        <v>1.6244997418019327</v>
      </c>
      <c r="I82" s="284"/>
    </row>
    <row r="83" spans="1:15" ht="12" customHeight="1" x14ac:dyDescent="0.2">
      <c r="A83" s="289">
        <v>77</v>
      </c>
      <c r="B83" s="317" t="s">
        <v>358</v>
      </c>
      <c r="C83" s="319">
        <f>'Año 2019'!$K81/VLOOKUP($A83,DATOS,4,0)*100000</f>
        <v>30.332773417044155</v>
      </c>
      <c r="D83" s="290">
        <f>'Año 2019'!$L81/VLOOKUP($A83,DATOS,5,0)*100000</f>
        <v>26.231889906775898</v>
      </c>
      <c r="E83" s="380">
        <f t="shared" si="2"/>
        <v>1.1563319884629801</v>
      </c>
      <c r="F83" s="399">
        <f>('Año 2018'!$E81-'Año 2017'!$E81)/VLOOKUP($A83,DATOS,4,0)*100000</f>
        <v>54.083907319069297</v>
      </c>
      <c r="G83" s="399">
        <f>('Año 2018'!$F81-'Año 2017'!$F81)/VLOOKUP($A83,DATOS,5,0)*100000</f>
        <v>30.267565277049112</v>
      </c>
      <c r="H83" s="403">
        <f t="shared" si="3"/>
        <v>1.7868601859456243</v>
      </c>
      <c r="I83" s="284"/>
    </row>
    <row r="84" spans="1:15" ht="12" customHeight="1" x14ac:dyDescent="0.2">
      <c r="A84" s="289">
        <v>78</v>
      </c>
      <c r="B84" s="317" t="s">
        <v>359</v>
      </c>
      <c r="C84" s="319">
        <f>'Año 2019'!$K82/VLOOKUP($A84,DATOS,4,0)*100000</f>
        <v>8.5324349107678401</v>
      </c>
      <c r="D84" s="290">
        <f>'Año 2019'!$L82/VLOOKUP($A84,DATOS,5,0)*100000</f>
        <v>8.9062224418117069</v>
      </c>
      <c r="E84" s="380">
        <f t="shared" si="2"/>
        <v>0.95803074384387021</v>
      </c>
      <c r="F84" s="399">
        <f>('Año 2018'!$E82-'Año 2017'!$E82)/VLOOKUP($A84,DATOS,4,0)*100000</f>
        <v>9.7523854183141712</v>
      </c>
      <c r="G84" s="399">
        <f>('Año 2018'!$F82-'Año 2017'!$F82)/VLOOKUP($A84,DATOS,5,0)*100000</f>
        <v>12.030700478775158</v>
      </c>
      <c r="H84" s="403">
        <f t="shared" si="3"/>
        <v>0.81062490380502428</v>
      </c>
      <c r="I84" s="284"/>
    </row>
    <row r="85" spans="1:15" ht="12" customHeight="1" x14ac:dyDescent="0.2">
      <c r="A85" s="289">
        <v>79</v>
      </c>
      <c r="B85" s="317" t="s">
        <v>360</v>
      </c>
      <c r="C85" s="319">
        <f>'Año 2019'!$K83/VLOOKUP($A85,DATOS,4,0)*100000</f>
        <v>3.7230332404070219</v>
      </c>
      <c r="D85" s="290">
        <f>'Año 2019'!$L83/VLOOKUP($A85,DATOS,5,0)*100000</f>
        <v>2.0474959496807394</v>
      </c>
      <c r="E85" s="380">
        <f t="shared" si="2"/>
        <v>1.8183348499358665</v>
      </c>
      <c r="F85" s="399">
        <f>('Año 2018'!$E83-'Año 2017'!$E83)/VLOOKUP($A85,DATOS,4,0)*100000</f>
        <v>4.9700250968325062</v>
      </c>
      <c r="G85" s="399">
        <f>('Año 2018'!$F83-'Año 2017'!$F83)/VLOOKUP($A85,DATOS,5,0)*100000</f>
        <v>1.9730415515105306</v>
      </c>
      <c r="H85" s="403">
        <f t="shared" si="3"/>
        <v>2.5189662594928781</v>
      </c>
      <c r="I85" s="284"/>
    </row>
    <row r="86" spans="1:15" ht="12" customHeight="1" thickBot="1" x14ac:dyDescent="0.25">
      <c r="A86" s="291">
        <v>80</v>
      </c>
      <c r="B86" s="318" t="s">
        <v>361</v>
      </c>
      <c r="C86" s="320">
        <f>'Año 2019'!$K84/VLOOKUP($A86,DATOS,4,0)*100000</f>
        <v>227.6976263877749</v>
      </c>
      <c r="D86" s="292">
        <f>'Año 2019'!$L84/VLOOKUP($A86,DATOS,5,0)*100000</f>
        <v>148.83611733086647</v>
      </c>
      <c r="E86" s="382">
        <f t="shared" si="2"/>
        <v>1.5298546513518443</v>
      </c>
      <c r="F86" s="401">
        <f>('Año 2018'!$E84-'Año 2017'!$E84)/VLOOKUP($A86,DATOS,4,0)*100000</f>
        <v>262.96791147577125</v>
      </c>
      <c r="G86" s="401">
        <f>('Año 2018'!$F84-'Año 2017'!$F84)/VLOOKUP($A86,DATOS,5,0)*100000</f>
        <v>167.93339430445616</v>
      </c>
      <c r="H86" s="405">
        <f t="shared" si="3"/>
        <v>1.5659060103258648</v>
      </c>
      <c r="I86" s="284"/>
    </row>
    <row r="87" spans="1:15" ht="13.5" customHeight="1" thickBot="1" x14ac:dyDescent="0.25">
      <c r="B87" s="499" t="s">
        <v>450</v>
      </c>
      <c r="C87" s="499"/>
      <c r="D87" s="499"/>
      <c r="E87" s="499"/>
      <c r="F87" s="499"/>
      <c r="G87" s="499"/>
      <c r="H87" s="499"/>
      <c r="I87" s="353"/>
      <c r="J87" s="353"/>
      <c r="K87" s="353"/>
      <c r="L87" s="353"/>
      <c r="M87" s="353"/>
      <c r="N87" s="353"/>
      <c r="O87" s="353"/>
    </row>
    <row r="88" spans="1:15" ht="13.5" customHeight="1" thickBot="1" x14ac:dyDescent="0.25">
      <c r="B88" s="500"/>
      <c r="C88" s="500"/>
      <c r="D88" s="500"/>
      <c r="E88" s="500"/>
      <c r="F88" s="500"/>
      <c r="G88" s="500"/>
      <c r="H88" s="500"/>
      <c r="I88" s="284"/>
      <c r="J88" s="354" t="s">
        <v>67</v>
      </c>
      <c r="K88" s="355"/>
    </row>
    <row r="89" spans="1:15" ht="12.75" customHeight="1" x14ac:dyDescent="0.2">
      <c r="B89" s="30" t="s">
        <v>406</v>
      </c>
      <c r="F89" s="315"/>
      <c r="G89" s="315"/>
      <c r="H89" s="315"/>
      <c r="I89" s="284"/>
    </row>
    <row r="90" spans="1:15" x14ac:dyDescent="0.2">
      <c r="B90" s="30" t="s">
        <v>405</v>
      </c>
      <c r="F90" s="315"/>
      <c r="G90" s="315"/>
      <c r="H90" s="315"/>
      <c r="I90" s="284"/>
    </row>
    <row r="91" spans="1:15" x14ac:dyDescent="0.2">
      <c r="B91" s="254" t="s">
        <v>415</v>
      </c>
      <c r="F91" s="315"/>
      <c r="G91" s="315"/>
      <c r="H91" s="315"/>
      <c r="I91" s="284"/>
    </row>
    <row r="92" spans="1:15" x14ac:dyDescent="0.2">
      <c r="B92" s="254" t="s">
        <v>407</v>
      </c>
      <c r="F92" s="315"/>
      <c r="G92" s="315"/>
      <c r="H92" s="315"/>
      <c r="I92" s="284"/>
    </row>
    <row r="93" spans="1:15" x14ac:dyDescent="0.2">
      <c r="B93" s="501" t="s">
        <v>346</v>
      </c>
      <c r="C93" s="501"/>
      <c r="D93" s="501"/>
      <c r="E93" s="501"/>
    </row>
    <row r="94" spans="1:15" x14ac:dyDescent="0.2">
      <c r="B94" s="501"/>
      <c r="C94" s="501"/>
      <c r="D94" s="501"/>
      <c r="E94" s="501"/>
    </row>
    <row r="95" spans="1:15" x14ac:dyDescent="0.2">
      <c r="B95" s="30" t="s">
        <v>350</v>
      </c>
      <c r="C95" s="377"/>
      <c r="D95" s="377"/>
      <c r="E95" s="377"/>
    </row>
    <row r="96" spans="1:15" x14ac:dyDescent="0.2">
      <c r="B96" s="377"/>
      <c r="C96" s="377"/>
      <c r="D96" s="377"/>
      <c r="E96" s="377"/>
    </row>
    <row r="97" spans="2:5" x14ac:dyDescent="0.2">
      <c r="B97" s="322"/>
      <c r="C97" s="377"/>
      <c r="D97" s="377"/>
      <c r="E97" s="377"/>
    </row>
    <row r="98" spans="2:5" x14ac:dyDescent="0.2">
      <c r="B98" s="377"/>
      <c r="C98" s="377"/>
      <c r="D98" s="377"/>
      <c r="E98" s="377"/>
    </row>
  </sheetData>
  <sortState ref="A7:H75">
    <sortCondition ref="A7:A75"/>
  </sortState>
  <mergeCells count="14">
    <mergeCell ref="B87:H88"/>
    <mergeCell ref="B93:E94"/>
    <mergeCell ref="B2:E2"/>
    <mergeCell ref="J8:K8"/>
    <mergeCell ref="B5:B6"/>
    <mergeCell ref="C5:C6"/>
    <mergeCell ref="D5:D6"/>
    <mergeCell ref="E5:E6"/>
    <mergeCell ref="F3:H3"/>
    <mergeCell ref="F4:H4"/>
    <mergeCell ref="F5:F6"/>
    <mergeCell ref="G5:G6"/>
    <mergeCell ref="H5:H6"/>
    <mergeCell ref="C3:E4"/>
  </mergeCells>
  <phoneticPr fontId="2" type="noConversion"/>
  <hyperlinks>
    <hyperlink ref="J8" location="Indice!A1" display="Volver al Indice"/>
    <hyperlink ref="J88" location="Indice!A1" display="Volver al Indice"/>
    <hyperlink ref="J88:K88" location="Indice!B28" display="Volver al Indice"/>
    <hyperlink ref="J8:K8" location="Indice!B28" display="Volver al Indice"/>
  </hyperlinks>
  <pageMargins left="0.74803149606299213" right="0.74803149606299213" top="0.98425196850393704" bottom="0.98425196850393704" header="0" footer="0"/>
  <pageSetup scale="6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I35"/>
  <sheetViews>
    <sheetView showGridLines="0" zoomScale="75" workbookViewId="0">
      <pane ySplit="4" topLeftCell="A5" activePane="bottomLeft" state="frozen"/>
      <selection sqref="A1:F1"/>
      <selection pane="bottomLeft" sqref="A1:F1"/>
    </sheetView>
  </sheetViews>
  <sheetFormatPr baseColWidth="10" defaultColWidth="11.42578125" defaultRowHeight="12.75" x14ac:dyDescent="0.2"/>
  <cols>
    <col min="1" max="1" width="3.42578125" style="30" customWidth="1"/>
    <col min="2" max="2" width="91.5703125" style="30" customWidth="1"/>
    <col min="3" max="3" width="11.42578125" style="30"/>
    <col min="4" max="4" width="13.85546875" style="30" customWidth="1"/>
    <col min="5" max="5" width="11.42578125" style="30"/>
    <col min="6" max="6" width="12.42578125" style="30" customWidth="1"/>
    <col min="7" max="7" width="18.85546875" style="30" customWidth="1"/>
    <col min="8" max="16384" width="11.42578125" style="30"/>
  </cols>
  <sheetData>
    <row r="1" spans="1:9" ht="15.75" thickBot="1" x14ac:dyDescent="0.25">
      <c r="A1" s="457" t="s">
        <v>181</v>
      </c>
      <c r="B1" s="457"/>
      <c r="C1" s="457"/>
      <c r="D1" s="457"/>
      <c r="E1" s="75"/>
      <c r="F1" s="75"/>
    </row>
    <row r="2" spans="1:9" ht="28.5" customHeight="1" thickBot="1" x14ac:dyDescent="0.25">
      <c r="A2" s="460"/>
      <c r="B2" s="467" t="s">
        <v>0</v>
      </c>
      <c r="C2" s="463" t="s">
        <v>166</v>
      </c>
      <c r="D2" s="464"/>
      <c r="E2" s="465" t="s">
        <v>317</v>
      </c>
      <c r="F2" s="466"/>
    </row>
    <row r="3" spans="1:9" x14ac:dyDescent="0.2">
      <c r="A3" s="461"/>
      <c r="B3" s="468"/>
      <c r="C3" s="100" t="s">
        <v>54</v>
      </c>
      <c r="D3" s="101" t="s">
        <v>55</v>
      </c>
      <c r="E3" s="470" t="s">
        <v>54</v>
      </c>
      <c r="F3" s="470" t="s">
        <v>55</v>
      </c>
    </row>
    <row r="4" spans="1:9" ht="13.5" thickBot="1" x14ac:dyDescent="0.25">
      <c r="A4" s="462"/>
      <c r="B4" s="469"/>
      <c r="C4" s="102">
        <v>38717</v>
      </c>
      <c r="D4" s="103">
        <v>38717</v>
      </c>
      <c r="E4" s="471"/>
      <c r="F4" s="471"/>
    </row>
    <row r="5" spans="1:9" ht="13.5" thickBot="1" x14ac:dyDescent="0.25">
      <c r="A5" s="104">
        <v>1</v>
      </c>
      <c r="B5" s="105" t="s">
        <v>1</v>
      </c>
      <c r="C5" s="106">
        <v>2822</v>
      </c>
      <c r="D5" s="107">
        <v>241</v>
      </c>
      <c r="E5" s="106">
        <v>2822</v>
      </c>
      <c r="F5" s="108">
        <v>241</v>
      </c>
      <c r="H5" s="458" t="s">
        <v>67</v>
      </c>
      <c r="I5" s="459"/>
    </row>
    <row r="6" spans="1:9" x14ac:dyDescent="0.2">
      <c r="A6" s="104">
        <v>2</v>
      </c>
      <c r="B6" s="109" t="s">
        <v>2</v>
      </c>
      <c r="C6" s="110">
        <v>2122</v>
      </c>
      <c r="D6" s="111">
        <v>176</v>
      </c>
      <c r="E6" s="110">
        <v>2122</v>
      </c>
      <c r="F6" s="112">
        <v>176</v>
      </c>
    </row>
    <row r="7" spans="1:9" x14ac:dyDescent="0.2">
      <c r="A7" s="104">
        <v>3</v>
      </c>
      <c r="B7" s="109" t="s">
        <v>3</v>
      </c>
      <c r="C7" s="110">
        <v>9487</v>
      </c>
      <c r="D7" s="111">
        <v>442</v>
      </c>
      <c r="E7" s="110">
        <v>9487</v>
      </c>
      <c r="F7" s="112">
        <v>442</v>
      </c>
    </row>
    <row r="8" spans="1:9" x14ac:dyDescent="0.2">
      <c r="A8" s="104">
        <v>4</v>
      </c>
      <c r="B8" s="109" t="s">
        <v>4</v>
      </c>
      <c r="C8" s="110">
        <v>5352</v>
      </c>
      <c r="D8" s="111">
        <v>135</v>
      </c>
      <c r="E8" s="110">
        <v>5352</v>
      </c>
      <c r="F8" s="112">
        <v>135</v>
      </c>
    </row>
    <row r="9" spans="1:9" x14ac:dyDescent="0.2">
      <c r="A9" s="104">
        <v>5</v>
      </c>
      <c r="B9" s="109" t="s">
        <v>5</v>
      </c>
      <c r="C9" s="110">
        <v>8573</v>
      </c>
      <c r="D9" s="111">
        <v>460</v>
      </c>
      <c r="E9" s="110">
        <v>8573</v>
      </c>
      <c r="F9" s="112">
        <v>460</v>
      </c>
    </row>
    <row r="10" spans="1:9" x14ac:dyDescent="0.2">
      <c r="A10" s="104">
        <v>6</v>
      </c>
      <c r="B10" s="109" t="s">
        <v>6</v>
      </c>
      <c r="C10" s="110">
        <v>1048</v>
      </c>
      <c r="D10" s="111">
        <v>1469</v>
      </c>
      <c r="E10" s="110">
        <v>1048</v>
      </c>
      <c r="F10" s="112">
        <v>1469</v>
      </c>
    </row>
    <row r="11" spans="1:9" x14ac:dyDescent="0.2">
      <c r="A11" s="104">
        <v>7</v>
      </c>
      <c r="B11" s="109" t="s">
        <v>7</v>
      </c>
      <c r="C11" s="110">
        <v>230042</v>
      </c>
      <c r="D11" s="111">
        <v>10767</v>
      </c>
      <c r="E11" s="110">
        <v>230042</v>
      </c>
      <c r="F11" s="112">
        <v>10767</v>
      </c>
    </row>
    <row r="12" spans="1:9" x14ac:dyDescent="0.2">
      <c r="A12" s="104">
        <v>8</v>
      </c>
      <c r="B12" s="109" t="s">
        <v>8</v>
      </c>
      <c r="C12" s="110">
        <v>4128</v>
      </c>
      <c r="D12" s="111">
        <v>823</v>
      </c>
      <c r="E12" s="110">
        <v>4128</v>
      </c>
      <c r="F12" s="112">
        <v>823</v>
      </c>
    </row>
    <row r="13" spans="1:9" x14ac:dyDescent="0.2">
      <c r="A13" s="104">
        <v>9</v>
      </c>
      <c r="B13" s="109" t="s">
        <v>9</v>
      </c>
      <c r="C13" s="110">
        <v>167</v>
      </c>
      <c r="D13" s="111">
        <v>7</v>
      </c>
      <c r="E13" s="110">
        <v>167</v>
      </c>
      <c r="F13" s="112">
        <v>7</v>
      </c>
    </row>
    <row r="14" spans="1:9" x14ac:dyDescent="0.2">
      <c r="A14" s="104">
        <v>10</v>
      </c>
      <c r="B14" s="109" t="s">
        <v>10</v>
      </c>
      <c r="C14" s="110">
        <v>129</v>
      </c>
      <c r="D14" s="111">
        <v>99</v>
      </c>
      <c r="E14" s="110">
        <v>129</v>
      </c>
      <c r="F14" s="112">
        <v>99</v>
      </c>
    </row>
    <row r="15" spans="1:9" x14ac:dyDescent="0.2">
      <c r="A15" s="104">
        <v>11</v>
      </c>
      <c r="B15" s="109" t="s">
        <v>11</v>
      </c>
      <c r="C15" s="110">
        <v>10730</v>
      </c>
      <c r="D15" s="111">
        <v>961</v>
      </c>
      <c r="E15" s="110">
        <v>10730</v>
      </c>
      <c r="F15" s="112">
        <v>961</v>
      </c>
    </row>
    <row r="16" spans="1:9" x14ac:dyDescent="0.2">
      <c r="A16" s="104">
        <v>12</v>
      </c>
      <c r="B16" s="109" t="s">
        <v>12</v>
      </c>
      <c r="C16" s="110">
        <v>385</v>
      </c>
      <c r="D16" s="111">
        <v>119</v>
      </c>
      <c r="E16" s="110">
        <v>385</v>
      </c>
      <c r="F16" s="112">
        <v>119</v>
      </c>
    </row>
    <row r="17" spans="1:7" x14ac:dyDescent="0.2">
      <c r="A17" s="104">
        <v>13</v>
      </c>
      <c r="B17" s="109" t="s">
        <v>13</v>
      </c>
      <c r="C17" s="110">
        <v>252</v>
      </c>
      <c r="D17" s="111">
        <v>18</v>
      </c>
      <c r="E17" s="110">
        <v>252</v>
      </c>
      <c r="F17" s="112">
        <v>18</v>
      </c>
    </row>
    <row r="18" spans="1:7" x14ac:dyDescent="0.2">
      <c r="A18" s="104">
        <v>14</v>
      </c>
      <c r="B18" s="109" t="s">
        <v>14</v>
      </c>
      <c r="C18" s="110">
        <v>558</v>
      </c>
      <c r="D18" s="111">
        <v>63</v>
      </c>
      <c r="E18" s="110">
        <v>558</v>
      </c>
      <c r="F18" s="112">
        <v>63</v>
      </c>
    </row>
    <row r="19" spans="1:7" x14ac:dyDescent="0.2">
      <c r="A19" s="104">
        <v>15</v>
      </c>
      <c r="B19" s="109" t="s">
        <v>15</v>
      </c>
      <c r="C19" s="110">
        <v>1201</v>
      </c>
      <c r="D19" s="111">
        <v>73</v>
      </c>
      <c r="E19" s="110">
        <v>1201</v>
      </c>
      <c r="F19" s="112">
        <v>73</v>
      </c>
    </row>
    <row r="20" spans="1:7" x14ac:dyDescent="0.2">
      <c r="A20" s="104">
        <v>16</v>
      </c>
      <c r="B20" s="109" t="s">
        <v>16</v>
      </c>
      <c r="C20" s="110">
        <v>783</v>
      </c>
      <c r="D20" s="111">
        <v>150</v>
      </c>
      <c r="E20" s="110">
        <v>783</v>
      </c>
      <c r="F20" s="112">
        <v>150</v>
      </c>
    </row>
    <row r="21" spans="1:7" x14ac:dyDescent="0.2">
      <c r="A21" s="104">
        <v>17</v>
      </c>
      <c r="B21" s="109" t="s">
        <v>17</v>
      </c>
      <c r="C21" s="110">
        <v>642</v>
      </c>
      <c r="D21" s="111">
        <v>120</v>
      </c>
      <c r="E21" s="110">
        <v>642</v>
      </c>
      <c r="F21" s="112">
        <v>120</v>
      </c>
    </row>
    <row r="22" spans="1:7" x14ac:dyDescent="0.2">
      <c r="A22" s="104">
        <v>18</v>
      </c>
      <c r="B22" s="109" t="s">
        <v>18</v>
      </c>
      <c r="C22" s="110" t="s">
        <v>58</v>
      </c>
      <c r="D22" s="111">
        <v>386</v>
      </c>
      <c r="E22" s="110" t="s">
        <v>58</v>
      </c>
      <c r="F22" s="112">
        <v>386</v>
      </c>
    </row>
    <row r="23" spans="1:7" x14ac:dyDescent="0.2">
      <c r="A23" s="104">
        <v>19</v>
      </c>
      <c r="B23" s="109" t="s">
        <v>19</v>
      </c>
      <c r="C23" s="110">
        <v>232825</v>
      </c>
      <c r="D23" s="111">
        <v>7155</v>
      </c>
      <c r="E23" s="110">
        <v>232825</v>
      </c>
      <c r="F23" s="112">
        <v>7155</v>
      </c>
    </row>
    <row r="24" spans="1:7" x14ac:dyDescent="0.2">
      <c r="A24" s="104">
        <v>20</v>
      </c>
      <c r="B24" s="109" t="s">
        <v>20</v>
      </c>
      <c r="C24" s="110">
        <v>18292</v>
      </c>
      <c r="D24" s="111">
        <v>81</v>
      </c>
      <c r="E24" s="110">
        <v>18292</v>
      </c>
      <c r="F24" s="112">
        <v>81</v>
      </c>
    </row>
    <row r="25" spans="1:7" x14ac:dyDescent="0.2">
      <c r="A25" s="104">
        <v>21</v>
      </c>
      <c r="B25" s="109" t="s">
        <v>21</v>
      </c>
      <c r="C25" s="110">
        <v>731352</v>
      </c>
      <c r="D25" s="111">
        <v>19848</v>
      </c>
      <c r="E25" s="110">
        <v>731352</v>
      </c>
      <c r="F25" s="112">
        <v>19848</v>
      </c>
    </row>
    <row r="26" spans="1:7" x14ac:dyDescent="0.2">
      <c r="A26" s="104">
        <v>22</v>
      </c>
      <c r="B26" s="109" t="s">
        <v>22</v>
      </c>
      <c r="C26" s="110">
        <v>639</v>
      </c>
      <c r="D26" s="111">
        <v>214</v>
      </c>
      <c r="E26" s="110">
        <v>639</v>
      </c>
      <c r="F26" s="112">
        <v>214</v>
      </c>
    </row>
    <row r="27" spans="1:7" x14ac:dyDescent="0.2">
      <c r="A27" s="104">
        <v>23</v>
      </c>
      <c r="B27" s="109" t="s">
        <v>23</v>
      </c>
      <c r="C27" s="110">
        <v>44641</v>
      </c>
      <c r="D27" s="111">
        <v>3250</v>
      </c>
      <c r="E27" s="110">
        <v>44641</v>
      </c>
      <c r="F27" s="112">
        <v>3250</v>
      </c>
    </row>
    <row r="28" spans="1:7" x14ac:dyDescent="0.2">
      <c r="A28" s="104">
        <v>24</v>
      </c>
      <c r="B28" s="109" t="s">
        <v>24</v>
      </c>
      <c r="C28" s="110">
        <v>14628</v>
      </c>
      <c r="D28" s="111">
        <v>292</v>
      </c>
      <c r="E28" s="110">
        <v>14628</v>
      </c>
      <c r="F28" s="112">
        <v>292</v>
      </c>
    </row>
    <row r="29" spans="1:7" x14ac:dyDescent="0.2">
      <c r="A29" s="104">
        <v>25</v>
      </c>
      <c r="B29" s="109" t="s">
        <v>25</v>
      </c>
      <c r="C29" s="110">
        <v>1820</v>
      </c>
      <c r="D29" s="111">
        <v>206</v>
      </c>
      <c r="E29" s="110">
        <v>1820</v>
      </c>
      <c r="F29" s="112">
        <v>206</v>
      </c>
    </row>
    <row r="30" spans="1:7" ht="13.5" thickBot="1" x14ac:dyDescent="0.25">
      <c r="A30" s="113"/>
      <c r="B30" s="114" t="s">
        <v>68</v>
      </c>
      <c r="C30" s="115">
        <f>SUM(C5:C29)</f>
        <v>1322618</v>
      </c>
      <c r="D30" s="116">
        <f>SUM(D5:D29)</f>
        <v>47555</v>
      </c>
      <c r="E30" s="115">
        <f>SUM(E5:E29)</f>
        <v>1322618</v>
      </c>
      <c r="F30" s="117">
        <f>SUM(F5:F29)</f>
        <v>47555</v>
      </c>
    </row>
    <row r="31" spans="1:7" x14ac:dyDescent="0.2">
      <c r="A31" s="118"/>
      <c r="B31" s="118" t="s">
        <v>56</v>
      </c>
      <c r="C31" s="118"/>
      <c r="D31" s="118"/>
      <c r="E31" s="118"/>
      <c r="F31" s="118"/>
    </row>
    <row r="32" spans="1:7" ht="13.5" thickBot="1" x14ac:dyDescent="0.25">
      <c r="A32" s="118"/>
      <c r="B32" s="119" t="s">
        <v>54</v>
      </c>
      <c r="C32" s="118"/>
      <c r="D32" s="118"/>
      <c r="E32" s="118"/>
      <c r="F32" s="118"/>
      <c r="G32" s="120"/>
    </row>
    <row r="33" spans="1:9" ht="15.75" thickBot="1" x14ac:dyDescent="0.25">
      <c r="A33" s="118"/>
      <c r="B33" s="119" t="s">
        <v>64</v>
      </c>
      <c r="C33" s="118"/>
      <c r="D33" s="118"/>
      <c r="E33" s="118"/>
      <c r="F33" s="118"/>
      <c r="G33" s="121"/>
      <c r="H33" s="458" t="s">
        <v>67</v>
      </c>
      <c r="I33" s="459"/>
    </row>
    <row r="34" spans="1:9" x14ac:dyDescent="0.2">
      <c r="A34" s="118"/>
      <c r="B34" s="118" t="s">
        <v>164</v>
      </c>
      <c r="C34" s="118"/>
      <c r="D34" s="118"/>
      <c r="E34" s="118"/>
      <c r="F34" s="118"/>
      <c r="G34" s="120"/>
    </row>
    <row r="35" spans="1:9" x14ac:dyDescent="0.2">
      <c r="B35" s="122" t="s">
        <v>350</v>
      </c>
    </row>
  </sheetData>
  <mergeCells count="9">
    <mergeCell ref="A1:D1"/>
    <mergeCell ref="H5:I5"/>
    <mergeCell ref="H33:I33"/>
    <mergeCell ref="A2:A4"/>
    <mergeCell ref="C2:D2"/>
    <mergeCell ref="E2:F2"/>
    <mergeCell ref="B2:B4"/>
    <mergeCell ref="E3:E4"/>
    <mergeCell ref="F3:F4"/>
  </mergeCells>
  <phoneticPr fontId="2" type="noConversion"/>
  <hyperlinks>
    <hyperlink ref="H5" location="Indice!A1" display="Volver al Indice"/>
    <hyperlink ref="H33" location="Indice!A1" display="Volver al Indice"/>
    <hyperlink ref="H5:I5" location="Indice!B13" display="Volver al Indice"/>
    <hyperlink ref="H33:I33" location="Indice!B13" display="Volver al Indice"/>
  </hyperlinks>
  <pageMargins left="0.74803149606299213" right="0.74803149606299213" top="0.98425196850393704" bottom="0.98425196850393704" header="0" footer="0"/>
  <pageSetup scale="50"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pageSetUpPr fitToPage="1"/>
  </sheetPr>
  <dimension ref="A1:AY174"/>
  <sheetViews>
    <sheetView showGridLines="0" topLeftCell="A46" workbookViewId="0">
      <selection activeCell="B2" sqref="B2:C81"/>
    </sheetView>
  </sheetViews>
  <sheetFormatPr baseColWidth="10" defaultColWidth="11.5703125" defaultRowHeight="11.25" x14ac:dyDescent="0.2"/>
  <cols>
    <col min="1" max="1" width="2.7109375" style="325" bestFit="1" customWidth="1"/>
    <col min="2" max="2" width="77.85546875" style="336" bestFit="1" customWidth="1"/>
    <col min="3" max="3" width="10.42578125" style="325" customWidth="1"/>
    <col min="4" max="4" width="2.85546875" style="325" customWidth="1"/>
    <col min="5" max="5" width="9.85546875" style="325" customWidth="1"/>
    <col min="6" max="6" width="8.85546875" style="325" customWidth="1"/>
    <col min="7" max="7" width="8.42578125" style="325" customWidth="1"/>
    <col min="8" max="9" width="7.85546875" style="325" customWidth="1"/>
    <col min="10" max="10" width="12.42578125" style="325" customWidth="1"/>
    <col min="11" max="11" width="8.5703125" style="325" bestFit="1" customWidth="1"/>
    <col min="12" max="12" width="3.85546875" style="325" bestFit="1" customWidth="1"/>
    <col min="13" max="13" width="13.140625" style="325" customWidth="1"/>
    <col min="14" max="14" width="3.42578125" style="325" customWidth="1"/>
    <col min="15" max="15" width="14.140625" style="325" bestFit="1" customWidth="1"/>
    <col min="16" max="18" width="14.140625" style="325" customWidth="1"/>
    <col min="19" max="19" width="8.85546875" style="325" bestFit="1" customWidth="1"/>
    <col min="20" max="20" width="6.5703125" style="325" bestFit="1" customWidth="1"/>
    <col min="21" max="21" width="8.85546875" style="325" bestFit="1" customWidth="1"/>
    <col min="22" max="22" width="6.7109375" style="325" bestFit="1" customWidth="1"/>
    <col min="23" max="26" width="8.85546875" style="325" bestFit="1" customWidth="1"/>
    <col min="27" max="27" width="9.140625" style="326" customWidth="1"/>
    <col min="28" max="28" width="8.7109375" style="326" customWidth="1"/>
    <col min="29" max="30" width="8.85546875" style="325" customWidth="1"/>
    <col min="31" max="31" width="8.85546875" style="325" bestFit="1" customWidth="1"/>
    <col min="32" max="32" width="14.140625" style="325" bestFit="1" customWidth="1"/>
    <col min="33" max="33" width="13.85546875" style="325" bestFit="1" customWidth="1"/>
    <col min="34" max="34" width="12.7109375" style="325" bestFit="1" customWidth="1"/>
    <col min="35" max="35" width="14.7109375" style="325" bestFit="1" customWidth="1"/>
    <col min="36" max="36" width="12.28515625" style="325" bestFit="1" customWidth="1"/>
    <col min="37" max="37" width="15" style="325" bestFit="1" customWidth="1"/>
    <col min="38" max="16384" width="11.5703125" style="325"/>
  </cols>
  <sheetData>
    <row r="1" spans="1:51" ht="26.45" customHeight="1" x14ac:dyDescent="0.2">
      <c r="A1" s="327" t="s">
        <v>229</v>
      </c>
      <c r="B1" s="328" t="s">
        <v>54</v>
      </c>
      <c r="C1" s="327" t="s">
        <v>55</v>
      </c>
      <c r="D1" s="327"/>
      <c r="E1" s="329" t="s">
        <v>370</v>
      </c>
      <c r="F1" s="327" t="s">
        <v>487</v>
      </c>
      <c r="G1" s="327" t="s">
        <v>325</v>
      </c>
      <c r="H1" s="327" t="s">
        <v>341</v>
      </c>
      <c r="I1" s="327"/>
      <c r="J1" s="330" t="s">
        <v>487</v>
      </c>
      <c r="K1" s="330" t="s">
        <v>340</v>
      </c>
      <c r="L1" s="330"/>
      <c r="M1" s="330" t="s">
        <v>479</v>
      </c>
      <c r="R1" s="325">
        <v>201909</v>
      </c>
      <c r="S1" s="362">
        <v>201906</v>
      </c>
      <c r="T1" s="362">
        <v>201903</v>
      </c>
      <c r="U1" s="362">
        <v>201812</v>
      </c>
      <c r="V1" s="362">
        <v>201809</v>
      </c>
      <c r="W1" s="362" t="s">
        <v>467</v>
      </c>
      <c r="X1" s="362" t="s">
        <v>463</v>
      </c>
      <c r="Y1" s="362" t="s">
        <v>457</v>
      </c>
      <c r="Z1" s="362" t="s">
        <v>453</v>
      </c>
      <c r="AA1" s="362" t="s">
        <v>441</v>
      </c>
      <c r="AB1" s="362" t="s">
        <v>439</v>
      </c>
      <c r="AC1" s="362" t="s">
        <v>421</v>
      </c>
      <c r="AD1" s="337"/>
      <c r="AE1" s="362" t="s">
        <v>420</v>
      </c>
      <c r="AF1" s="362" t="s">
        <v>422</v>
      </c>
      <c r="AG1" s="362" t="s">
        <v>423</v>
      </c>
      <c r="AH1" s="362" t="s">
        <v>424</v>
      </c>
      <c r="AI1" s="362" t="s">
        <v>425</v>
      </c>
      <c r="AJ1" s="362" t="s">
        <v>426</v>
      </c>
      <c r="AK1" s="362" t="s">
        <v>427</v>
      </c>
      <c r="AL1" s="362" t="s">
        <v>428</v>
      </c>
      <c r="AM1" s="362" t="s">
        <v>429</v>
      </c>
      <c r="AN1" s="362" t="s">
        <v>430</v>
      </c>
      <c r="AO1" s="362" t="s">
        <v>431</v>
      </c>
      <c r="AP1" s="362" t="s">
        <v>432</v>
      </c>
      <c r="AQ1" s="362" t="s">
        <v>433</v>
      </c>
      <c r="AR1" s="362" t="s">
        <v>434</v>
      </c>
      <c r="AS1" s="362" t="s">
        <v>435</v>
      </c>
      <c r="AT1" s="362" t="s">
        <v>436</v>
      </c>
      <c r="AU1" s="362" t="s">
        <v>437</v>
      </c>
      <c r="AY1" s="325">
        <v>201806</v>
      </c>
    </row>
    <row r="2" spans="1:51" x14ac:dyDescent="0.2">
      <c r="A2" s="331">
        <v>1</v>
      </c>
      <c r="B2" s="332">
        <v>58985</v>
      </c>
      <c r="C2" s="333">
        <v>4825</v>
      </c>
      <c r="D2" s="331"/>
      <c r="E2" s="334">
        <v>2245</v>
      </c>
      <c r="F2" s="332">
        <v>2580</v>
      </c>
      <c r="G2" s="333">
        <f>F2+E2</f>
        <v>4825</v>
      </c>
      <c r="H2" s="331">
        <f>I2-A2</f>
        <v>0</v>
      </c>
      <c r="I2" s="331">
        <v>1</v>
      </c>
      <c r="J2" s="335">
        <v>2580</v>
      </c>
      <c r="K2" s="335">
        <f t="shared" ref="K2:K33" si="0">J2-M2</f>
        <v>105</v>
      </c>
      <c r="L2" s="335">
        <v>1</v>
      </c>
      <c r="M2" s="335">
        <v>2475</v>
      </c>
      <c r="R2" s="325" t="s">
        <v>394</v>
      </c>
      <c r="S2" s="325" t="s">
        <v>394</v>
      </c>
      <c r="T2" s="325" t="s">
        <v>394</v>
      </c>
      <c r="U2" s="325" t="s">
        <v>394</v>
      </c>
      <c r="V2" s="325" t="s">
        <v>394</v>
      </c>
      <c r="W2" s="325" t="s">
        <v>394</v>
      </c>
      <c r="X2" s="325" t="s">
        <v>394</v>
      </c>
      <c r="Y2" s="325" t="s">
        <v>394</v>
      </c>
      <c r="Z2" s="325" t="s">
        <v>394</v>
      </c>
      <c r="AA2" s="325" t="s">
        <v>394</v>
      </c>
      <c r="AB2" s="325" t="s">
        <v>394</v>
      </c>
      <c r="AC2" s="326" t="s">
        <v>394</v>
      </c>
      <c r="AE2" s="325" t="s">
        <v>394</v>
      </c>
      <c r="AF2" s="325" t="s">
        <v>394</v>
      </c>
      <c r="AG2" s="325" t="s">
        <v>394</v>
      </c>
      <c r="AH2" s="325" t="s">
        <v>394</v>
      </c>
      <c r="AI2" s="325" t="s">
        <v>394</v>
      </c>
      <c r="AJ2" s="325" t="s">
        <v>394</v>
      </c>
      <c r="AK2" s="325" t="s">
        <v>394</v>
      </c>
      <c r="AL2" s="325" t="s">
        <v>394</v>
      </c>
      <c r="AM2" s="325" t="s">
        <v>394</v>
      </c>
      <c r="AN2" s="325" t="s">
        <v>394</v>
      </c>
      <c r="AO2" s="325" t="s">
        <v>394</v>
      </c>
      <c r="AP2" s="325" t="s">
        <v>394</v>
      </c>
      <c r="AQ2" s="325" t="s">
        <v>394</v>
      </c>
      <c r="AR2" s="325" t="s">
        <v>394</v>
      </c>
      <c r="AS2" s="325" t="s">
        <v>394</v>
      </c>
      <c r="AT2" s="325" t="s">
        <v>394</v>
      </c>
      <c r="AU2" s="325" t="s">
        <v>394</v>
      </c>
      <c r="AY2" s="325" t="s">
        <v>394</v>
      </c>
    </row>
    <row r="3" spans="1:51" x14ac:dyDescent="0.2">
      <c r="A3" s="331">
        <v>2</v>
      </c>
      <c r="B3" s="332">
        <v>92524</v>
      </c>
      <c r="C3" s="333">
        <v>5130</v>
      </c>
      <c r="D3" s="331"/>
      <c r="E3" s="334">
        <v>2542</v>
      </c>
      <c r="F3" s="332">
        <v>2588</v>
      </c>
      <c r="G3" s="333">
        <f t="shared" ref="G3:G66" si="1">F3+E3</f>
        <v>5130</v>
      </c>
      <c r="H3" s="331">
        <f t="shared" ref="H3:H66" si="2">I3-A3</f>
        <v>0</v>
      </c>
      <c r="I3" s="331">
        <v>2</v>
      </c>
      <c r="J3" s="335">
        <v>2588</v>
      </c>
      <c r="K3" s="335">
        <f t="shared" si="0"/>
        <v>67</v>
      </c>
      <c r="L3" s="335">
        <v>2</v>
      </c>
      <c r="M3" s="335">
        <v>2521</v>
      </c>
      <c r="R3" s="325" t="s">
        <v>327</v>
      </c>
      <c r="S3" s="325" t="s">
        <v>327</v>
      </c>
      <c r="T3" s="325" t="s">
        <v>327</v>
      </c>
      <c r="U3" s="325" t="s">
        <v>327</v>
      </c>
      <c r="V3" s="325" t="s">
        <v>327</v>
      </c>
      <c r="W3" s="325" t="s">
        <v>327</v>
      </c>
      <c r="X3" s="325" t="s">
        <v>327</v>
      </c>
      <c r="Y3" s="325" t="s">
        <v>327</v>
      </c>
      <c r="Z3" s="325" t="s">
        <v>327</v>
      </c>
      <c r="AA3" s="325" t="s">
        <v>327</v>
      </c>
      <c r="AB3" s="325" t="s">
        <v>327</v>
      </c>
      <c r="AC3" s="326" t="s">
        <v>327</v>
      </c>
      <c r="AE3" s="325" t="s">
        <v>327</v>
      </c>
      <c r="AF3" s="325" t="s">
        <v>327</v>
      </c>
      <c r="AG3" s="325" t="s">
        <v>327</v>
      </c>
      <c r="AH3" s="325" t="s">
        <v>327</v>
      </c>
      <c r="AI3" s="325" t="s">
        <v>327</v>
      </c>
      <c r="AJ3" s="325" t="s">
        <v>327</v>
      </c>
      <c r="AK3" s="325" t="s">
        <v>327</v>
      </c>
      <c r="AL3" s="325" t="s">
        <v>327</v>
      </c>
      <c r="AM3" s="325" t="s">
        <v>327</v>
      </c>
      <c r="AN3" s="325" t="s">
        <v>327</v>
      </c>
      <c r="AO3" s="325" t="s">
        <v>327</v>
      </c>
      <c r="AP3" s="325" t="s">
        <v>327</v>
      </c>
      <c r="AQ3" s="325" t="s">
        <v>327</v>
      </c>
      <c r="AR3" s="325" t="s">
        <v>327</v>
      </c>
      <c r="AS3" s="325" t="s">
        <v>327</v>
      </c>
      <c r="AT3" s="325" t="s">
        <v>327</v>
      </c>
      <c r="AU3" s="325" t="s">
        <v>327</v>
      </c>
      <c r="AY3" s="325" t="s">
        <v>327</v>
      </c>
    </row>
    <row r="4" spans="1:51" x14ac:dyDescent="0.2">
      <c r="A4" s="331">
        <v>3</v>
      </c>
      <c r="B4" s="332">
        <v>5497838</v>
      </c>
      <c r="C4" s="333">
        <v>19707</v>
      </c>
      <c r="D4" s="331"/>
      <c r="E4" s="334">
        <v>9170</v>
      </c>
      <c r="F4" s="332">
        <v>10537</v>
      </c>
      <c r="G4" s="333">
        <f t="shared" si="1"/>
        <v>19707</v>
      </c>
      <c r="H4" s="331">
        <f t="shared" si="2"/>
        <v>0</v>
      </c>
      <c r="I4" s="331">
        <v>3</v>
      </c>
      <c r="J4" s="335">
        <v>10537</v>
      </c>
      <c r="K4" s="335">
        <f t="shared" si="0"/>
        <v>416</v>
      </c>
      <c r="L4" s="335">
        <v>3</v>
      </c>
      <c r="M4" s="335">
        <v>10121</v>
      </c>
      <c r="Q4" s="325">
        <v>1</v>
      </c>
      <c r="R4" s="389">
        <v>2580</v>
      </c>
      <c r="S4" s="389">
        <v>2475</v>
      </c>
      <c r="T4" s="389">
        <v>2374</v>
      </c>
      <c r="U4" s="389">
        <v>2273</v>
      </c>
      <c r="V4" s="325">
        <v>2170</v>
      </c>
      <c r="W4" s="325">
        <v>2072</v>
      </c>
      <c r="X4" s="325">
        <v>2049</v>
      </c>
      <c r="Y4" s="325">
        <v>1948</v>
      </c>
      <c r="Z4" s="325">
        <v>1844</v>
      </c>
      <c r="AA4" s="325">
        <v>1749</v>
      </c>
      <c r="AB4" s="325">
        <v>1649</v>
      </c>
      <c r="AC4" s="326">
        <v>1568</v>
      </c>
      <c r="AE4" s="325">
        <v>1458</v>
      </c>
      <c r="AF4" s="325">
        <v>1343</v>
      </c>
      <c r="AG4" s="325">
        <v>1235</v>
      </c>
      <c r="AH4" s="325">
        <v>1165</v>
      </c>
      <c r="AI4" s="325">
        <v>1056</v>
      </c>
      <c r="AJ4" s="325">
        <v>951</v>
      </c>
      <c r="AK4" s="325">
        <v>861</v>
      </c>
      <c r="AL4" s="325">
        <v>782</v>
      </c>
      <c r="AM4" s="325">
        <v>708</v>
      </c>
      <c r="AN4" s="325">
        <v>572</v>
      </c>
      <c r="AO4" s="325">
        <v>482</v>
      </c>
      <c r="AP4" s="325">
        <v>403</v>
      </c>
      <c r="AQ4" s="325">
        <v>322</v>
      </c>
      <c r="AR4" s="325">
        <v>255</v>
      </c>
      <c r="AS4" s="325">
        <v>205</v>
      </c>
      <c r="AT4" s="325">
        <v>144</v>
      </c>
      <c r="AU4" s="325">
        <v>70</v>
      </c>
      <c r="AY4" s="389">
        <v>2072</v>
      </c>
    </row>
    <row r="5" spans="1:51" x14ac:dyDescent="0.2">
      <c r="A5" s="331">
        <v>4</v>
      </c>
      <c r="B5" s="332">
        <v>227076</v>
      </c>
      <c r="C5" s="333">
        <v>15275</v>
      </c>
      <c r="D5" s="331"/>
      <c r="E5" s="334">
        <v>5139</v>
      </c>
      <c r="F5" s="332">
        <v>10136</v>
      </c>
      <c r="G5" s="333">
        <f t="shared" si="1"/>
        <v>15275</v>
      </c>
      <c r="H5" s="331">
        <f t="shared" si="2"/>
        <v>0</v>
      </c>
      <c r="I5" s="331">
        <v>4</v>
      </c>
      <c r="J5" s="335">
        <v>10136</v>
      </c>
      <c r="K5" s="335">
        <f t="shared" si="0"/>
        <v>434</v>
      </c>
      <c r="L5" s="335">
        <v>4</v>
      </c>
      <c r="M5" s="335">
        <v>9702</v>
      </c>
      <c r="Q5" s="325">
        <v>2</v>
      </c>
      <c r="R5" s="389">
        <v>2588</v>
      </c>
      <c r="S5" s="389">
        <v>2521</v>
      </c>
      <c r="T5" s="389">
        <v>2456</v>
      </c>
      <c r="U5" s="389">
        <v>2344</v>
      </c>
      <c r="V5" s="325">
        <v>2236</v>
      </c>
      <c r="W5" s="325">
        <v>2152</v>
      </c>
      <c r="X5" s="325">
        <v>2163</v>
      </c>
      <c r="Y5" s="325">
        <v>2075</v>
      </c>
      <c r="Z5" s="325">
        <v>1974</v>
      </c>
      <c r="AA5" s="325">
        <v>1873</v>
      </c>
      <c r="AB5" s="325">
        <v>1770</v>
      </c>
      <c r="AC5" s="326">
        <v>1708</v>
      </c>
      <c r="AE5" s="325">
        <v>1612</v>
      </c>
      <c r="AF5" s="325">
        <v>1507</v>
      </c>
      <c r="AG5" s="325">
        <v>1394</v>
      </c>
      <c r="AH5" s="325">
        <v>1297</v>
      </c>
      <c r="AI5" s="325">
        <v>1198</v>
      </c>
      <c r="AJ5" s="325">
        <v>1091</v>
      </c>
      <c r="AK5" s="325">
        <v>983</v>
      </c>
      <c r="AL5" s="325">
        <v>911</v>
      </c>
      <c r="AM5" s="325">
        <v>829</v>
      </c>
      <c r="AN5" s="325">
        <v>672</v>
      </c>
      <c r="AO5" s="325">
        <v>602</v>
      </c>
      <c r="AP5" s="325">
        <v>518</v>
      </c>
      <c r="AQ5" s="325">
        <v>429</v>
      </c>
      <c r="AR5" s="325">
        <v>345</v>
      </c>
      <c r="AS5" s="325">
        <v>253</v>
      </c>
      <c r="AT5" s="325">
        <v>170</v>
      </c>
      <c r="AU5" s="325">
        <v>80</v>
      </c>
      <c r="AX5" s="325">
        <v>1</v>
      </c>
      <c r="AY5" s="389">
        <v>2152</v>
      </c>
    </row>
    <row r="6" spans="1:51" x14ac:dyDescent="0.2">
      <c r="A6" s="331">
        <v>5</v>
      </c>
      <c r="B6" s="332">
        <v>1193702</v>
      </c>
      <c r="C6" s="333">
        <v>15809</v>
      </c>
      <c r="D6" s="331"/>
      <c r="E6" s="334">
        <v>6622</v>
      </c>
      <c r="F6" s="332">
        <v>9187</v>
      </c>
      <c r="G6" s="333">
        <f t="shared" si="1"/>
        <v>15809</v>
      </c>
      <c r="H6" s="331">
        <f t="shared" si="2"/>
        <v>0</v>
      </c>
      <c r="I6" s="331">
        <v>5</v>
      </c>
      <c r="J6" s="335">
        <v>9187</v>
      </c>
      <c r="K6" s="335">
        <f t="shared" si="0"/>
        <v>430</v>
      </c>
      <c r="L6" s="335">
        <v>5</v>
      </c>
      <c r="M6" s="335">
        <v>8757</v>
      </c>
      <c r="Q6" s="325">
        <v>3</v>
      </c>
      <c r="R6" s="389">
        <v>10537</v>
      </c>
      <c r="S6" s="389">
        <v>10121</v>
      </c>
      <c r="T6" s="389">
        <v>9694</v>
      </c>
      <c r="U6" s="389">
        <v>9303</v>
      </c>
      <c r="V6" s="325">
        <v>8916</v>
      </c>
      <c r="W6" s="325">
        <v>8576</v>
      </c>
      <c r="X6" s="325">
        <v>8548</v>
      </c>
      <c r="Y6" s="325">
        <v>8132</v>
      </c>
      <c r="Z6" s="325">
        <v>7787</v>
      </c>
      <c r="AA6" s="325">
        <v>7448</v>
      </c>
      <c r="AB6" s="325">
        <v>7088</v>
      </c>
      <c r="AC6" s="326">
        <v>6750</v>
      </c>
      <c r="AE6" s="325">
        <v>6396</v>
      </c>
      <c r="AF6" s="325">
        <v>5992</v>
      </c>
      <c r="AG6" s="325">
        <v>5569</v>
      </c>
      <c r="AH6" s="325">
        <v>5207</v>
      </c>
      <c r="AI6" s="325">
        <v>4831</v>
      </c>
      <c r="AJ6" s="325">
        <v>4428</v>
      </c>
      <c r="AK6" s="325">
        <v>4019</v>
      </c>
      <c r="AL6" s="325">
        <v>3681</v>
      </c>
      <c r="AM6" s="325">
        <v>3294</v>
      </c>
      <c r="AN6" s="325">
        <v>2716</v>
      </c>
      <c r="AO6" s="325">
        <v>2315</v>
      </c>
      <c r="AP6" s="325">
        <v>1983</v>
      </c>
      <c r="AQ6" s="325">
        <v>1641</v>
      </c>
      <c r="AR6" s="325">
        <v>1280</v>
      </c>
      <c r="AS6" s="325">
        <v>894</v>
      </c>
      <c r="AT6" s="325">
        <v>570</v>
      </c>
      <c r="AU6" s="325">
        <v>278</v>
      </c>
      <c r="AX6" s="325">
        <v>2</v>
      </c>
      <c r="AY6" s="389">
        <v>8576</v>
      </c>
    </row>
    <row r="7" spans="1:51" x14ac:dyDescent="0.2">
      <c r="A7" s="331">
        <v>6</v>
      </c>
      <c r="B7" s="332">
        <v>14613</v>
      </c>
      <c r="C7" s="333">
        <v>8120</v>
      </c>
      <c r="D7" s="331"/>
      <c r="E7" s="334">
        <v>5387</v>
      </c>
      <c r="F7" s="332">
        <v>2733</v>
      </c>
      <c r="G7" s="333">
        <f t="shared" si="1"/>
        <v>8120</v>
      </c>
      <c r="H7" s="331">
        <f t="shared" si="2"/>
        <v>0</v>
      </c>
      <c r="I7" s="331">
        <v>6</v>
      </c>
      <c r="J7" s="335">
        <v>2733</v>
      </c>
      <c r="K7" s="335">
        <f t="shared" si="0"/>
        <v>102</v>
      </c>
      <c r="L7" s="335">
        <v>6</v>
      </c>
      <c r="M7" s="335">
        <v>2631</v>
      </c>
      <c r="Q7" s="325">
        <v>4</v>
      </c>
      <c r="R7" s="389">
        <v>10136</v>
      </c>
      <c r="S7" s="389">
        <v>9702</v>
      </c>
      <c r="T7" s="389">
        <v>9185</v>
      </c>
      <c r="U7" s="389">
        <v>8741</v>
      </c>
      <c r="V7" s="325">
        <v>8310</v>
      </c>
      <c r="W7" s="325">
        <v>7900</v>
      </c>
      <c r="X7" s="325">
        <v>7526</v>
      </c>
      <c r="Y7" s="325">
        <v>7091</v>
      </c>
      <c r="Z7" s="325">
        <v>6686</v>
      </c>
      <c r="AA7" s="325">
        <v>6245</v>
      </c>
      <c r="AB7" s="325">
        <v>5852</v>
      </c>
      <c r="AC7" s="326">
        <v>5431</v>
      </c>
      <c r="AE7" s="325">
        <v>5045</v>
      </c>
      <c r="AF7" s="325">
        <v>4646</v>
      </c>
      <c r="AG7" s="325">
        <v>4259</v>
      </c>
      <c r="AH7" s="325">
        <v>3877</v>
      </c>
      <c r="AI7" s="325">
        <v>3535</v>
      </c>
      <c r="AJ7" s="325">
        <v>3181</v>
      </c>
      <c r="AK7" s="325">
        <v>2869</v>
      </c>
      <c r="AL7" s="325">
        <v>2602</v>
      </c>
      <c r="AM7" s="325">
        <v>2305</v>
      </c>
      <c r="AN7" s="325">
        <v>1869</v>
      </c>
      <c r="AO7" s="325">
        <v>1727</v>
      </c>
      <c r="AP7" s="325">
        <v>1482</v>
      </c>
      <c r="AQ7" s="325">
        <v>1216</v>
      </c>
      <c r="AR7" s="325">
        <v>958</v>
      </c>
      <c r="AS7" s="325">
        <v>696</v>
      </c>
      <c r="AT7" s="325">
        <v>452</v>
      </c>
      <c r="AU7" s="325">
        <v>214</v>
      </c>
      <c r="AX7" s="325">
        <v>3</v>
      </c>
      <c r="AY7" s="389">
        <v>7900</v>
      </c>
    </row>
    <row r="8" spans="1:51" x14ac:dyDescent="0.2">
      <c r="A8" s="331">
        <v>7</v>
      </c>
      <c r="B8" s="332">
        <v>1602139</v>
      </c>
      <c r="C8" s="333">
        <v>138428</v>
      </c>
      <c r="D8" s="331"/>
      <c r="E8" s="334">
        <v>69620</v>
      </c>
      <c r="F8" s="332">
        <v>68808</v>
      </c>
      <c r="G8" s="333">
        <f t="shared" si="1"/>
        <v>138428</v>
      </c>
      <c r="H8" s="331">
        <f t="shared" si="2"/>
        <v>0</v>
      </c>
      <c r="I8" s="331">
        <v>7</v>
      </c>
      <c r="J8" s="335">
        <v>68808</v>
      </c>
      <c r="K8" s="335">
        <f t="shared" si="0"/>
        <v>2553</v>
      </c>
      <c r="L8" s="335">
        <v>7</v>
      </c>
      <c r="M8" s="335">
        <v>66255</v>
      </c>
      <c r="Q8" s="325">
        <v>5</v>
      </c>
      <c r="R8" s="389">
        <v>9187</v>
      </c>
      <c r="S8" s="389">
        <v>8757</v>
      </c>
      <c r="T8" s="389">
        <v>8342</v>
      </c>
      <c r="U8" s="389">
        <v>8001</v>
      </c>
      <c r="V8" s="325">
        <v>7600</v>
      </c>
      <c r="W8" s="325">
        <v>7282</v>
      </c>
      <c r="X8" s="325">
        <v>7040</v>
      </c>
      <c r="Y8" s="325">
        <v>6704</v>
      </c>
      <c r="Z8" s="325">
        <v>6391</v>
      </c>
      <c r="AA8" s="325">
        <v>6038</v>
      </c>
      <c r="AB8" s="325">
        <v>5694</v>
      </c>
      <c r="AC8" s="326">
        <v>5352</v>
      </c>
      <c r="AE8" s="325">
        <v>5027</v>
      </c>
      <c r="AF8" s="325">
        <v>4650</v>
      </c>
      <c r="AG8" s="325">
        <v>4309</v>
      </c>
      <c r="AH8" s="325">
        <v>4028</v>
      </c>
      <c r="AI8" s="325">
        <v>3673</v>
      </c>
      <c r="AJ8" s="325">
        <v>3364</v>
      </c>
      <c r="AK8" s="325">
        <v>3040</v>
      </c>
      <c r="AL8" s="325">
        <v>2775</v>
      </c>
      <c r="AM8" s="325">
        <v>2487</v>
      </c>
      <c r="AN8" s="325">
        <v>1943</v>
      </c>
      <c r="AO8" s="325">
        <v>1785</v>
      </c>
      <c r="AP8" s="325">
        <v>1523</v>
      </c>
      <c r="AQ8" s="325">
        <v>1232</v>
      </c>
      <c r="AR8" s="325">
        <v>972</v>
      </c>
      <c r="AS8" s="325">
        <v>698</v>
      </c>
      <c r="AT8" s="325">
        <v>449</v>
      </c>
      <c r="AU8" s="325">
        <v>225</v>
      </c>
      <c r="AX8" s="325">
        <v>4</v>
      </c>
      <c r="AY8" s="389">
        <v>7282</v>
      </c>
    </row>
    <row r="9" spans="1:51" x14ac:dyDescent="0.2">
      <c r="A9" s="331">
        <v>8</v>
      </c>
      <c r="B9" s="332">
        <v>164673</v>
      </c>
      <c r="C9" s="333">
        <v>34615</v>
      </c>
      <c r="D9" s="331"/>
      <c r="E9" s="334">
        <v>15273</v>
      </c>
      <c r="F9" s="332">
        <v>19342</v>
      </c>
      <c r="G9" s="333">
        <f t="shared" si="1"/>
        <v>34615</v>
      </c>
      <c r="H9" s="331">
        <f t="shared" si="2"/>
        <v>0</v>
      </c>
      <c r="I9" s="331">
        <v>8</v>
      </c>
      <c r="J9" s="335">
        <v>19342</v>
      </c>
      <c r="K9" s="335">
        <f t="shared" si="0"/>
        <v>717</v>
      </c>
      <c r="L9" s="335">
        <v>8</v>
      </c>
      <c r="M9" s="335">
        <v>18625</v>
      </c>
      <c r="Q9" s="325">
        <v>6</v>
      </c>
      <c r="R9" s="389">
        <v>2733</v>
      </c>
      <c r="S9" s="389">
        <v>2631</v>
      </c>
      <c r="T9" s="389">
        <v>2533</v>
      </c>
      <c r="U9" s="389">
        <v>2432</v>
      </c>
      <c r="V9" s="325">
        <v>2333</v>
      </c>
      <c r="W9" s="325">
        <v>2224</v>
      </c>
      <c r="X9" s="325">
        <v>2251</v>
      </c>
      <c r="Y9" s="325">
        <v>2135</v>
      </c>
      <c r="Z9" s="325">
        <v>2032</v>
      </c>
      <c r="AA9" s="325">
        <v>1912</v>
      </c>
      <c r="AB9" s="325">
        <v>1817</v>
      </c>
      <c r="AC9" s="326">
        <v>1719</v>
      </c>
      <c r="AE9" s="325">
        <v>1638</v>
      </c>
      <c r="AF9" s="325">
        <v>1523</v>
      </c>
      <c r="AG9" s="325">
        <v>1420</v>
      </c>
      <c r="AH9" s="325">
        <v>1332</v>
      </c>
      <c r="AI9" s="325">
        <v>1249</v>
      </c>
      <c r="AJ9" s="325">
        <v>1128</v>
      </c>
      <c r="AK9" s="325">
        <v>1031</v>
      </c>
      <c r="AL9" s="325">
        <v>945</v>
      </c>
      <c r="AM9" s="325">
        <v>877</v>
      </c>
      <c r="AN9" s="325">
        <v>738</v>
      </c>
      <c r="AO9" s="325">
        <v>632</v>
      </c>
      <c r="AP9" s="325">
        <v>526</v>
      </c>
      <c r="AQ9" s="325">
        <v>439</v>
      </c>
      <c r="AR9" s="325">
        <v>344</v>
      </c>
      <c r="AS9" s="325">
        <v>251</v>
      </c>
      <c r="AT9" s="325">
        <v>171</v>
      </c>
      <c r="AU9" s="325">
        <v>90</v>
      </c>
      <c r="AX9" s="325">
        <v>5</v>
      </c>
      <c r="AY9" s="389">
        <v>2224</v>
      </c>
    </row>
    <row r="10" spans="1:51" x14ac:dyDescent="0.2">
      <c r="A10" s="331">
        <v>9</v>
      </c>
      <c r="B10" s="332">
        <v>11403</v>
      </c>
      <c r="C10" s="333">
        <v>460</v>
      </c>
      <c r="D10" s="331"/>
      <c r="E10" s="334">
        <v>230</v>
      </c>
      <c r="F10" s="332">
        <v>230</v>
      </c>
      <c r="G10" s="333">
        <f t="shared" si="1"/>
        <v>460</v>
      </c>
      <c r="H10" s="331">
        <f t="shared" si="2"/>
        <v>0</v>
      </c>
      <c r="I10" s="331">
        <v>9</v>
      </c>
      <c r="J10" s="335">
        <v>230</v>
      </c>
      <c r="K10" s="335">
        <f t="shared" si="0"/>
        <v>11</v>
      </c>
      <c r="L10" s="335">
        <v>9</v>
      </c>
      <c r="M10" s="335">
        <v>219</v>
      </c>
      <c r="Q10" s="325">
        <v>7</v>
      </c>
      <c r="R10" s="389">
        <v>68808</v>
      </c>
      <c r="S10" s="389">
        <v>66255</v>
      </c>
      <c r="T10" s="389">
        <v>63792</v>
      </c>
      <c r="U10" s="389">
        <v>61373</v>
      </c>
      <c r="V10" s="325">
        <v>59169</v>
      </c>
      <c r="W10" s="325">
        <v>56959</v>
      </c>
      <c r="X10" s="325">
        <v>54943</v>
      </c>
      <c r="Y10" s="325">
        <v>52643</v>
      </c>
      <c r="Z10" s="325">
        <v>50658</v>
      </c>
      <c r="AA10" s="325">
        <v>48542</v>
      </c>
      <c r="AB10" s="325">
        <v>46452</v>
      </c>
      <c r="AC10" s="326">
        <v>44313</v>
      </c>
      <c r="AE10" s="325">
        <v>42111</v>
      </c>
      <c r="AF10" s="325">
        <v>39539</v>
      </c>
      <c r="AG10" s="325">
        <v>36909</v>
      </c>
      <c r="AH10" s="325">
        <v>34342</v>
      </c>
      <c r="AI10" s="325">
        <v>32055</v>
      </c>
      <c r="AJ10" s="325">
        <v>29512</v>
      </c>
      <c r="AK10" s="325">
        <v>27040</v>
      </c>
      <c r="AL10" s="325">
        <v>24710</v>
      </c>
      <c r="AM10" s="325">
        <v>22542</v>
      </c>
      <c r="AN10" s="325">
        <v>18798</v>
      </c>
      <c r="AO10" s="325">
        <v>14597</v>
      </c>
      <c r="AP10" s="325">
        <v>12461</v>
      </c>
      <c r="AQ10" s="325">
        <v>10205</v>
      </c>
      <c r="AR10" s="325">
        <v>7656</v>
      </c>
      <c r="AS10" s="325">
        <v>5556</v>
      </c>
      <c r="AT10" s="325">
        <v>3785</v>
      </c>
      <c r="AU10" s="325">
        <v>1894</v>
      </c>
      <c r="AX10" s="325">
        <v>6</v>
      </c>
      <c r="AY10" s="389">
        <v>56959</v>
      </c>
    </row>
    <row r="11" spans="1:51" x14ac:dyDescent="0.2">
      <c r="A11" s="331">
        <v>10</v>
      </c>
      <c r="B11" s="332">
        <v>9536</v>
      </c>
      <c r="C11" s="333">
        <v>1964</v>
      </c>
      <c r="D11" s="331"/>
      <c r="E11" s="334">
        <v>1108</v>
      </c>
      <c r="F11" s="332">
        <v>856</v>
      </c>
      <c r="G11" s="333">
        <f t="shared" si="1"/>
        <v>1964</v>
      </c>
      <c r="H11" s="331">
        <f t="shared" si="2"/>
        <v>0</v>
      </c>
      <c r="I11" s="331">
        <v>10</v>
      </c>
      <c r="J11" s="335">
        <v>856</v>
      </c>
      <c r="K11" s="335">
        <f t="shared" si="0"/>
        <v>9</v>
      </c>
      <c r="L11" s="335">
        <v>10</v>
      </c>
      <c r="M11" s="335">
        <v>847</v>
      </c>
      <c r="Q11" s="325">
        <v>8</v>
      </c>
      <c r="R11" s="389">
        <v>19342</v>
      </c>
      <c r="S11" s="389">
        <v>18625</v>
      </c>
      <c r="T11" s="389">
        <v>17898</v>
      </c>
      <c r="U11" s="389">
        <v>17162</v>
      </c>
      <c r="V11" s="325">
        <v>16321</v>
      </c>
      <c r="W11" s="325">
        <v>15658</v>
      </c>
      <c r="X11" s="325">
        <v>15718</v>
      </c>
      <c r="Y11" s="325">
        <v>15070</v>
      </c>
      <c r="Z11" s="325">
        <v>14328</v>
      </c>
      <c r="AA11" s="325">
        <v>13591</v>
      </c>
      <c r="AB11" s="325">
        <v>12867</v>
      </c>
      <c r="AC11" s="326">
        <v>12312</v>
      </c>
      <c r="AE11" s="325">
        <v>11475</v>
      </c>
      <c r="AF11" s="325">
        <v>10714</v>
      </c>
      <c r="AG11" s="325">
        <v>9921</v>
      </c>
      <c r="AH11" s="325">
        <v>9227</v>
      </c>
      <c r="AI11" s="325">
        <v>8419</v>
      </c>
      <c r="AJ11" s="325">
        <v>7724</v>
      </c>
      <c r="AK11" s="325">
        <v>7002</v>
      </c>
      <c r="AL11" s="325">
        <v>6402</v>
      </c>
      <c r="AM11" s="325">
        <v>5729</v>
      </c>
      <c r="AN11" s="325">
        <v>4573</v>
      </c>
      <c r="AO11" s="325">
        <v>4052</v>
      </c>
      <c r="AP11" s="325">
        <v>3486</v>
      </c>
      <c r="AQ11" s="325">
        <v>2842</v>
      </c>
      <c r="AR11" s="325">
        <v>2246</v>
      </c>
      <c r="AS11" s="325">
        <v>1644</v>
      </c>
      <c r="AT11" s="325">
        <v>1116</v>
      </c>
      <c r="AU11" s="325">
        <v>527</v>
      </c>
      <c r="AX11" s="325">
        <v>7</v>
      </c>
      <c r="AY11" s="389">
        <v>15658</v>
      </c>
    </row>
    <row r="12" spans="1:51" x14ac:dyDescent="0.2">
      <c r="A12" s="331">
        <v>11</v>
      </c>
      <c r="B12" s="332">
        <v>838077</v>
      </c>
      <c r="C12" s="333">
        <v>28364</v>
      </c>
      <c r="D12" s="331"/>
      <c r="E12" s="334">
        <v>13321</v>
      </c>
      <c r="F12" s="332">
        <v>15043</v>
      </c>
      <c r="G12" s="333">
        <f t="shared" si="1"/>
        <v>28364</v>
      </c>
      <c r="H12" s="331">
        <f t="shared" si="2"/>
        <v>0</v>
      </c>
      <c r="I12" s="331">
        <v>11</v>
      </c>
      <c r="J12" s="335">
        <v>15043</v>
      </c>
      <c r="K12" s="335">
        <f t="shared" si="0"/>
        <v>542</v>
      </c>
      <c r="L12" s="335">
        <v>11</v>
      </c>
      <c r="M12" s="335">
        <v>14501</v>
      </c>
      <c r="Q12" s="325">
        <v>9</v>
      </c>
      <c r="R12" s="325">
        <v>230</v>
      </c>
      <c r="S12" s="325">
        <v>219</v>
      </c>
      <c r="T12" s="325">
        <v>213</v>
      </c>
      <c r="U12" s="325">
        <v>208</v>
      </c>
      <c r="V12" s="325">
        <v>196</v>
      </c>
      <c r="W12" s="325">
        <v>186</v>
      </c>
      <c r="X12" s="325">
        <v>189</v>
      </c>
      <c r="Y12" s="325">
        <v>182</v>
      </c>
      <c r="Z12" s="325">
        <v>170</v>
      </c>
      <c r="AA12" s="325">
        <v>161</v>
      </c>
      <c r="AB12" s="325">
        <v>147</v>
      </c>
      <c r="AC12" s="326">
        <v>141</v>
      </c>
      <c r="AE12" s="325">
        <v>132</v>
      </c>
      <c r="AF12" s="325">
        <v>119</v>
      </c>
      <c r="AG12" s="325">
        <v>113</v>
      </c>
      <c r="AH12" s="325">
        <v>106</v>
      </c>
      <c r="AI12" s="325">
        <v>101</v>
      </c>
      <c r="AJ12" s="325">
        <v>94</v>
      </c>
      <c r="AK12" s="325">
        <v>80</v>
      </c>
      <c r="AL12" s="325">
        <v>70</v>
      </c>
      <c r="AM12" s="325">
        <v>61</v>
      </c>
      <c r="AN12" s="325">
        <v>46</v>
      </c>
      <c r="AO12" s="325">
        <v>39</v>
      </c>
      <c r="AP12" s="325">
        <v>32</v>
      </c>
      <c r="AQ12" s="325">
        <v>28</v>
      </c>
      <c r="AR12" s="325">
        <v>25</v>
      </c>
      <c r="AS12" s="325">
        <v>19</v>
      </c>
      <c r="AT12" s="325">
        <v>12</v>
      </c>
      <c r="AU12" s="325">
        <v>5</v>
      </c>
      <c r="AX12" s="325">
        <v>8</v>
      </c>
      <c r="AY12" s="325">
        <v>186</v>
      </c>
    </row>
    <row r="13" spans="1:51" x14ac:dyDescent="0.2">
      <c r="A13" s="331">
        <v>12</v>
      </c>
      <c r="B13" s="332">
        <v>37027</v>
      </c>
      <c r="C13" s="333">
        <v>2798</v>
      </c>
      <c r="D13" s="331"/>
      <c r="E13" s="334">
        <v>1105</v>
      </c>
      <c r="F13" s="332">
        <v>1693</v>
      </c>
      <c r="G13" s="333">
        <f t="shared" si="1"/>
        <v>2798</v>
      </c>
      <c r="H13" s="331">
        <f t="shared" si="2"/>
        <v>0</v>
      </c>
      <c r="I13" s="331">
        <v>12</v>
      </c>
      <c r="J13" s="335">
        <v>1693</v>
      </c>
      <c r="K13" s="335">
        <f t="shared" si="0"/>
        <v>62</v>
      </c>
      <c r="L13" s="335">
        <v>12</v>
      </c>
      <c r="M13" s="335">
        <v>1631</v>
      </c>
      <c r="Q13" s="325">
        <v>10</v>
      </c>
      <c r="R13" s="325">
        <v>856</v>
      </c>
      <c r="S13" s="325">
        <v>847</v>
      </c>
      <c r="T13" s="325">
        <v>806</v>
      </c>
      <c r="U13" s="325">
        <v>793</v>
      </c>
      <c r="V13" s="325">
        <v>760</v>
      </c>
      <c r="W13" s="325">
        <v>734</v>
      </c>
      <c r="X13" s="325">
        <v>754</v>
      </c>
      <c r="Y13" s="325">
        <v>720</v>
      </c>
      <c r="Z13" s="325">
        <v>688</v>
      </c>
      <c r="AA13" s="325">
        <v>664</v>
      </c>
      <c r="AB13" s="325">
        <v>633</v>
      </c>
      <c r="AC13" s="326">
        <v>593</v>
      </c>
      <c r="AE13" s="325">
        <v>554</v>
      </c>
      <c r="AF13" s="325">
        <v>524</v>
      </c>
      <c r="AG13" s="325">
        <v>481</v>
      </c>
      <c r="AH13" s="325">
        <v>448</v>
      </c>
      <c r="AI13" s="325">
        <v>407</v>
      </c>
      <c r="AJ13" s="325">
        <v>390</v>
      </c>
      <c r="AK13" s="325">
        <v>370</v>
      </c>
      <c r="AL13" s="325">
        <v>337</v>
      </c>
      <c r="AM13" s="325">
        <v>308</v>
      </c>
      <c r="AN13" s="325">
        <v>253</v>
      </c>
      <c r="AO13" s="325">
        <v>230</v>
      </c>
      <c r="AP13" s="325">
        <v>187</v>
      </c>
      <c r="AQ13" s="325">
        <v>139</v>
      </c>
      <c r="AR13" s="325">
        <v>120</v>
      </c>
      <c r="AS13" s="325">
        <v>94</v>
      </c>
      <c r="AT13" s="325">
        <v>58</v>
      </c>
      <c r="AU13" s="325">
        <v>25</v>
      </c>
      <c r="AX13" s="325">
        <v>9</v>
      </c>
      <c r="AY13" s="325">
        <v>734</v>
      </c>
    </row>
    <row r="14" spans="1:51" x14ac:dyDescent="0.2">
      <c r="A14" s="331">
        <v>13</v>
      </c>
      <c r="B14" s="332">
        <v>5454</v>
      </c>
      <c r="C14" s="333">
        <v>779</v>
      </c>
      <c r="D14" s="331"/>
      <c r="E14" s="334">
        <v>282</v>
      </c>
      <c r="F14" s="332">
        <v>497</v>
      </c>
      <c r="G14" s="333">
        <f t="shared" si="1"/>
        <v>779</v>
      </c>
      <c r="H14" s="331">
        <f t="shared" si="2"/>
        <v>0</v>
      </c>
      <c r="I14" s="331">
        <v>13</v>
      </c>
      <c r="J14" s="335">
        <v>497</v>
      </c>
      <c r="K14" s="335">
        <f t="shared" si="0"/>
        <v>15</v>
      </c>
      <c r="L14" s="335">
        <v>13</v>
      </c>
      <c r="M14" s="335">
        <v>482</v>
      </c>
      <c r="Q14" s="325">
        <v>11</v>
      </c>
      <c r="R14" s="389">
        <v>15043</v>
      </c>
      <c r="S14" s="389">
        <v>14501</v>
      </c>
      <c r="T14" s="389">
        <v>13935</v>
      </c>
      <c r="U14" s="389">
        <v>13379</v>
      </c>
      <c r="V14" s="325">
        <v>12738</v>
      </c>
      <c r="W14" s="325">
        <v>12282</v>
      </c>
      <c r="X14" s="325">
        <v>12085</v>
      </c>
      <c r="Y14" s="325">
        <v>11545</v>
      </c>
      <c r="Z14" s="325">
        <v>10955</v>
      </c>
      <c r="AA14" s="325">
        <v>10479</v>
      </c>
      <c r="AB14" s="325">
        <v>9926</v>
      </c>
      <c r="AC14" s="326">
        <v>9406</v>
      </c>
      <c r="AE14" s="325">
        <v>8890</v>
      </c>
      <c r="AF14" s="325">
        <v>8339</v>
      </c>
      <c r="AG14" s="325">
        <v>7732</v>
      </c>
      <c r="AH14" s="325">
        <v>7152</v>
      </c>
      <c r="AI14" s="325">
        <v>6631</v>
      </c>
      <c r="AJ14" s="325">
        <v>6099</v>
      </c>
      <c r="AK14" s="325">
        <v>5566</v>
      </c>
      <c r="AL14" s="325">
        <v>5107</v>
      </c>
      <c r="AM14" s="325">
        <v>4586</v>
      </c>
      <c r="AN14" s="325">
        <v>3671</v>
      </c>
      <c r="AO14" s="325">
        <v>3383</v>
      </c>
      <c r="AP14" s="325">
        <v>2867</v>
      </c>
      <c r="AQ14" s="325">
        <v>2328</v>
      </c>
      <c r="AR14" s="325">
        <v>1839</v>
      </c>
      <c r="AS14" s="325">
        <v>1323</v>
      </c>
      <c r="AT14" s="325">
        <v>862</v>
      </c>
      <c r="AU14" s="325">
        <v>419</v>
      </c>
      <c r="AX14" s="325">
        <v>10</v>
      </c>
      <c r="AY14" s="389">
        <v>12282</v>
      </c>
    </row>
    <row r="15" spans="1:51" x14ac:dyDescent="0.2">
      <c r="A15" s="331">
        <v>14</v>
      </c>
      <c r="B15" s="332">
        <v>15128</v>
      </c>
      <c r="C15" s="333">
        <v>1744</v>
      </c>
      <c r="D15" s="331"/>
      <c r="E15" s="334">
        <v>845</v>
      </c>
      <c r="F15" s="332">
        <v>899</v>
      </c>
      <c r="G15" s="333">
        <f t="shared" si="1"/>
        <v>1744</v>
      </c>
      <c r="H15" s="331">
        <f t="shared" si="2"/>
        <v>0</v>
      </c>
      <c r="I15" s="331">
        <v>14</v>
      </c>
      <c r="J15" s="335">
        <v>899</v>
      </c>
      <c r="K15" s="335">
        <f t="shared" si="0"/>
        <v>18</v>
      </c>
      <c r="L15" s="335">
        <v>14</v>
      </c>
      <c r="M15" s="335">
        <v>881</v>
      </c>
      <c r="Q15" s="325">
        <v>12</v>
      </c>
      <c r="R15" s="389">
        <v>1693</v>
      </c>
      <c r="S15" s="389">
        <v>1631</v>
      </c>
      <c r="T15" s="389">
        <v>1559</v>
      </c>
      <c r="U15" s="389">
        <v>1457</v>
      </c>
      <c r="V15" s="325">
        <v>1371</v>
      </c>
      <c r="W15" s="325">
        <v>1314</v>
      </c>
      <c r="X15" s="325">
        <v>1291</v>
      </c>
      <c r="Y15" s="325">
        <v>1225</v>
      </c>
      <c r="Z15" s="325">
        <v>1156</v>
      </c>
      <c r="AA15" s="325">
        <v>1098</v>
      </c>
      <c r="AB15" s="325">
        <v>1039</v>
      </c>
      <c r="AC15" s="326">
        <v>949</v>
      </c>
      <c r="AE15" s="325">
        <v>873</v>
      </c>
      <c r="AF15" s="325">
        <v>791</v>
      </c>
      <c r="AG15" s="325">
        <v>730</v>
      </c>
      <c r="AH15" s="325">
        <v>660</v>
      </c>
      <c r="AI15" s="325">
        <v>604</v>
      </c>
      <c r="AJ15" s="325">
        <v>549</v>
      </c>
      <c r="AK15" s="325">
        <v>489</v>
      </c>
      <c r="AL15" s="325">
        <v>439</v>
      </c>
      <c r="AM15" s="325">
        <v>398</v>
      </c>
      <c r="AN15" s="325">
        <v>310</v>
      </c>
      <c r="AO15" s="325">
        <v>294</v>
      </c>
      <c r="AP15" s="325">
        <v>253</v>
      </c>
      <c r="AQ15" s="325">
        <v>209</v>
      </c>
      <c r="AR15" s="325">
        <v>159</v>
      </c>
      <c r="AS15" s="325">
        <v>121</v>
      </c>
      <c r="AT15" s="325">
        <v>82</v>
      </c>
      <c r="AU15" s="325">
        <v>37</v>
      </c>
      <c r="AX15" s="325">
        <v>11</v>
      </c>
      <c r="AY15" s="389">
        <v>1314</v>
      </c>
    </row>
    <row r="16" spans="1:51" x14ac:dyDescent="0.2">
      <c r="A16" s="331">
        <v>15</v>
      </c>
      <c r="B16" s="332">
        <v>38064</v>
      </c>
      <c r="C16" s="333">
        <v>3755</v>
      </c>
      <c r="D16" s="331"/>
      <c r="E16" s="334">
        <v>1674</v>
      </c>
      <c r="F16" s="332">
        <v>2081</v>
      </c>
      <c r="G16" s="333">
        <f t="shared" si="1"/>
        <v>3755</v>
      </c>
      <c r="H16" s="331">
        <f t="shared" si="2"/>
        <v>0</v>
      </c>
      <c r="I16" s="331">
        <v>15</v>
      </c>
      <c r="J16" s="335">
        <v>2081</v>
      </c>
      <c r="K16" s="335">
        <f t="shared" si="0"/>
        <v>75</v>
      </c>
      <c r="L16" s="335">
        <v>15</v>
      </c>
      <c r="M16" s="335">
        <v>2006</v>
      </c>
      <c r="Q16" s="325">
        <v>13</v>
      </c>
      <c r="R16" s="325">
        <v>497</v>
      </c>
      <c r="S16" s="325">
        <v>482</v>
      </c>
      <c r="T16" s="325">
        <v>470</v>
      </c>
      <c r="U16" s="325">
        <v>446</v>
      </c>
      <c r="V16" s="325">
        <v>435</v>
      </c>
      <c r="W16" s="325">
        <v>421</v>
      </c>
      <c r="X16" s="325">
        <v>401</v>
      </c>
      <c r="Y16" s="325">
        <v>376</v>
      </c>
      <c r="Z16" s="325">
        <v>365</v>
      </c>
      <c r="AA16" s="325">
        <v>340</v>
      </c>
      <c r="AB16" s="325">
        <v>318</v>
      </c>
      <c r="AC16" s="326">
        <v>296</v>
      </c>
      <c r="AE16" s="325">
        <v>282</v>
      </c>
      <c r="AF16" s="325">
        <v>263</v>
      </c>
      <c r="AG16" s="325">
        <v>235</v>
      </c>
      <c r="AH16" s="325">
        <v>219</v>
      </c>
      <c r="AI16" s="325">
        <v>196</v>
      </c>
      <c r="AJ16" s="325">
        <v>173</v>
      </c>
      <c r="AK16" s="325">
        <v>148</v>
      </c>
      <c r="AL16" s="325">
        <v>132</v>
      </c>
      <c r="AM16" s="325">
        <v>109</v>
      </c>
      <c r="AN16" s="325">
        <v>85</v>
      </c>
      <c r="AO16" s="325">
        <v>69</v>
      </c>
      <c r="AP16" s="325">
        <v>61</v>
      </c>
      <c r="AQ16" s="325">
        <v>49</v>
      </c>
      <c r="AR16" s="325">
        <v>33</v>
      </c>
      <c r="AS16" s="325">
        <v>25</v>
      </c>
      <c r="AT16" s="325">
        <v>15</v>
      </c>
      <c r="AU16" s="325">
        <v>8</v>
      </c>
      <c r="AX16" s="325">
        <v>12</v>
      </c>
      <c r="AY16" s="325">
        <v>421</v>
      </c>
    </row>
    <row r="17" spans="1:51" x14ac:dyDescent="0.2">
      <c r="A17" s="331">
        <v>16</v>
      </c>
      <c r="B17" s="332">
        <v>21426</v>
      </c>
      <c r="C17" s="333">
        <v>3835</v>
      </c>
      <c r="D17" s="331"/>
      <c r="E17" s="334">
        <v>1847</v>
      </c>
      <c r="F17" s="332">
        <v>1988</v>
      </c>
      <c r="G17" s="333">
        <f t="shared" si="1"/>
        <v>3835</v>
      </c>
      <c r="H17" s="331">
        <f t="shared" si="2"/>
        <v>0</v>
      </c>
      <c r="I17" s="331">
        <v>16</v>
      </c>
      <c r="J17" s="335">
        <v>1988</v>
      </c>
      <c r="K17" s="335">
        <f t="shared" si="0"/>
        <v>67</v>
      </c>
      <c r="L17" s="335">
        <v>16</v>
      </c>
      <c r="M17" s="335">
        <v>1921</v>
      </c>
      <c r="Q17" s="325">
        <v>14</v>
      </c>
      <c r="R17" s="325">
        <v>899</v>
      </c>
      <c r="S17" s="325">
        <v>881</v>
      </c>
      <c r="T17" s="325">
        <v>848</v>
      </c>
      <c r="U17" s="325">
        <v>818</v>
      </c>
      <c r="V17" s="325">
        <v>779</v>
      </c>
      <c r="W17" s="325">
        <v>755</v>
      </c>
      <c r="X17" s="325">
        <v>765</v>
      </c>
      <c r="Y17" s="325">
        <v>735</v>
      </c>
      <c r="Z17" s="325">
        <v>699</v>
      </c>
      <c r="AA17" s="325">
        <v>667</v>
      </c>
      <c r="AB17" s="325">
        <v>643</v>
      </c>
      <c r="AC17" s="326">
        <v>605</v>
      </c>
      <c r="AE17" s="325">
        <v>563</v>
      </c>
      <c r="AF17" s="325">
        <v>524</v>
      </c>
      <c r="AG17" s="325">
        <v>492</v>
      </c>
      <c r="AH17" s="325">
        <v>460</v>
      </c>
      <c r="AI17" s="325">
        <v>425</v>
      </c>
      <c r="AJ17" s="325">
        <v>389</v>
      </c>
      <c r="AK17" s="325">
        <v>342</v>
      </c>
      <c r="AL17" s="325">
        <v>312</v>
      </c>
      <c r="AM17" s="325">
        <v>272</v>
      </c>
      <c r="AN17" s="325">
        <v>223</v>
      </c>
      <c r="AO17" s="325">
        <v>196</v>
      </c>
      <c r="AP17" s="325">
        <v>170</v>
      </c>
      <c r="AQ17" s="325">
        <v>134</v>
      </c>
      <c r="AR17" s="325">
        <v>107</v>
      </c>
      <c r="AS17" s="325">
        <v>82</v>
      </c>
      <c r="AT17" s="325">
        <v>54</v>
      </c>
      <c r="AU17" s="325">
        <v>33</v>
      </c>
      <c r="AX17" s="325">
        <v>13</v>
      </c>
      <c r="AY17" s="325">
        <v>755</v>
      </c>
    </row>
    <row r="18" spans="1:51" x14ac:dyDescent="0.2">
      <c r="A18" s="331">
        <v>17</v>
      </c>
      <c r="B18" s="332">
        <v>26664</v>
      </c>
      <c r="C18" s="333">
        <v>4548</v>
      </c>
      <c r="D18" s="331"/>
      <c r="E18" s="334">
        <v>1906</v>
      </c>
      <c r="F18" s="332">
        <v>2642</v>
      </c>
      <c r="G18" s="333">
        <f t="shared" si="1"/>
        <v>4548</v>
      </c>
      <c r="H18" s="331">
        <f t="shared" si="2"/>
        <v>0</v>
      </c>
      <c r="I18" s="331">
        <v>17</v>
      </c>
      <c r="J18" s="335">
        <v>2642</v>
      </c>
      <c r="K18" s="335">
        <f t="shared" si="0"/>
        <v>111</v>
      </c>
      <c r="L18" s="335">
        <v>17</v>
      </c>
      <c r="M18" s="335">
        <v>2531</v>
      </c>
      <c r="Q18" s="325">
        <v>15</v>
      </c>
      <c r="R18" s="389">
        <v>2081</v>
      </c>
      <c r="S18" s="389">
        <v>2006</v>
      </c>
      <c r="T18" s="389">
        <v>1926</v>
      </c>
      <c r="U18" s="389">
        <v>1845</v>
      </c>
      <c r="V18" s="325">
        <v>1754</v>
      </c>
      <c r="W18" s="325">
        <v>1674</v>
      </c>
      <c r="X18" s="325">
        <v>1653</v>
      </c>
      <c r="Y18" s="325">
        <v>1584</v>
      </c>
      <c r="Z18" s="325">
        <v>1520</v>
      </c>
      <c r="AA18" s="325">
        <v>1434</v>
      </c>
      <c r="AB18" s="325">
        <v>1355</v>
      </c>
      <c r="AC18" s="326">
        <v>1279</v>
      </c>
      <c r="AE18" s="325">
        <v>1200</v>
      </c>
      <c r="AF18" s="325">
        <v>1115</v>
      </c>
      <c r="AG18" s="325">
        <v>1052</v>
      </c>
      <c r="AH18" s="325">
        <v>979</v>
      </c>
      <c r="AI18" s="325">
        <v>879</v>
      </c>
      <c r="AJ18" s="325">
        <v>799</v>
      </c>
      <c r="AK18" s="325">
        <v>722</v>
      </c>
      <c r="AL18" s="325">
        <v>656</v>
      </c>
      <c r="AM18" s="325">
        <v>579</v>
      </c>
      <c r="AN18" s="325">
        <v>454</v>
      </c>
      <c r="AO18" s="325">
        <v>402</v>
      </c>
      <c r="AP18" s="325">
        <v>353</v>
      </c>
      <c r="AQ18" s="325">
        <v>291</v>
      </c>
      <c r="AR18" s="325">
        <v>223</v>
      </c>
      <c r="AS18" s="325">
        <v>169</v>
      </c>
      <c r="AT18" s="325">
        <v>119</v>
      </c>
      <c r="AU18" s="325">
        <v>55</v>
      </c>
      <c r="AX18" s="325">
        <v>14</v>
      </c>
      <c r="AY18" s="389">
        <v>1674</v>
      </c>
    </row>
    <row r="19" spans="1:51" x14ac:dyDescent="0.2">
      <c r="A19" s="331">
        <v>18</v>
      </c>
      <c r="B19" s="332">
        <v>566781</v>
      </c>
      <c r="C19" s="333">
        <v>12836</v>
      </c>
      <c r="D19" s="331"/>
      <c r="E19" s="334">
        <v>3934</v>
      </c>
      <c r="F19" s="332">
        <v>8902</v>
      </c>
      <c r="G19" s="333">
        <f t="shared" si="1"/>
        <v>12836</v>
      </c>
      <c r="H19" s="331">
        <f t="shared" si="2"/>
        <v>0</v>
      </c>
      <c r="I19" s="331">
        <v>18</v>
      </c>
      <c r="J19" s="335">
        <v>8902</v>
      </c>
      <c r="K19" s="335">
        <f t="shared" si="0"/>
        <v>316</v>
      </c>
      <c r="L19" s="335">
        <v>18</v>
      </c>
      <c r="M19" s="335">
        <v>8586</v>
      </c>
      <c r="Q19" s="325">
        <v>16</v>
      </c>
      <c r="R19" s="389">
        <v>1988</v>
      </c>
      <c r="S19" s="389">
        <v>1921</v>
      </c>
      <c r="T19" s="389">
        <v>1843</v>
      </c>
      <c r="U19" s="389">
        <v>1783</v>
      </c>
      <c r="V19" s="325">
        <v>1712</v>
      </c>
      <c r="W19" s="325">
        <v>1643</v>
      </c>
      <c r="X19" s="325">
        <v>1626</v>
      </c>
      <c r="Y19" s="325">
        <v>1549</v>
      </c>
      <c r="Z19" s="325">
        <v>1479</v>
      </c>
      <c r="AA19" s="325">
        <v>1412</v>
      </c>
      <c r="AB19" s="325">
        <v>1328</v>
      </c>
      <c r="AC19" s="326">
        <v>1266</v>
      </c>
      <c r="AE19" s="325">
        <v>1192</v>
      </c>
      <c r="AF19" s="325">
        <v>1101</v>
      </c>
      <c r="AG19" s="325">
        <v>1023</v>
      </c>
      <c r="AH19" s="325">
        <v>958</v>
      </c>
      <c r="AI19" s="325">
        <v>880</v>
      </c>
      <c r="AJ19" s="325">
        <v>802</v>
      </c>
      <c r="AK19" s="325">
        <v>728</v>
      </c>
      <c r="AL19" s="325">
        <v>663</v>
      </c>
      <c r="AM19" s="325">
        <v>592</v>
      </c>
      <c r="AN19" s="325">
        <v>484</v>
      </c>
      <c r="AO19" s="325">
        <v>430</v>
      </c>
      <c r="AP19" s="325">
        <v>355</v>
      </c>
      <c r="AQ19" s="325">
        <v>303</v>
      </c>
      <c r="AR19" s="325">
        <v>251</v>
      </c>
      <c r="AS19" s="325">
        <v>172</v>
      </c>
      <c r="AT19" s="325">
        <v>114</v>
      </c>
      <c r="AU19" s="325">
        <v>61</v>
      </c>
      <c r="AX19" s="325">
        <v>15</v>
      </c>
      <c r="AY19" s="389">
        <v>1643</v>
      </c>
    </row>
    <row r="20" spans="1:51" x14ac:dyDescent="0.2">
      <c r="A20" s="331">
        <v>19</v>
      </c>
      <c r="B20" s="332">
        <v>4167664</v>
      </c>
      <c r="C20" s="333">
        <v>207120</v>
      </c>
      <c r="D20" s="331"/>
      <c r="E20" s="334">
        <v>74439</v>
      </c>
      <c r="F20" s="332">
        <v>132681</v>
      </c>
      <c r="G20" s="333">
        <f t="shared" si="1"/>
        <v>207120</v>
      </c>
      <c r="H20" s="331">
        <f t="shared" si="2"/>
        <v>0</v>
      </c>
      <c r="I20" s="331">
        <v>19</v>
      </c>
      <c r="J20" s="335">
        <v>132681</v>
      </c>
      <c r="K20" s="335">
        <f t="shared" si="0"/>
        <v>10358</v>
      </c>
      <c r="L20" s="335">
        <v>19</v>
      </c>
      <c r="M20" s="335">
        <v>122323</v>
      </c>
      <c r="Q20" s="325">
        <v>17</v>
      </c>
      <c r="R20" s="389">
        <v>2642</v>
      </c>
      <c r="S20" s="389">
        <v>2531</v>
      </c>
      <c r="T20" s="389">
        <v>2414</v>
      </c>
      <c r="U20" s="389">
        <v>2314</v>
      </c>
      <c r="V20" s="325">
        <v>2176</v>
      </c>
      <c r="W20" s="325">
        <v>2065</v>
      </c>
      <c r="X20" s="325">
        <v>2042</v>
      </c>
      <c r="Y20" s="325">
        <v>1935</v>
      </c>
      <c r="Z20" s="325">
        <v>1820</v>
      </c>
      <c r="AA20" s="325">
        <v>1700</v>
      </c>
      <c r="AB20" s="325">
        <v>1612</v>
      </c>
      <c r="AC20" s="326">
        <v>1517</v>
      </c>
      <c r="AE20" s="325">
        <v>1437</v>
      </c>
      <c r="AF20" s="325">
        <v>1338</v>
      </c>
      <c r="AG20" s="325">
        <v>1245</v>
      </c>
      <c r="AH20" s="325">
        <v>1152</v>
      </c>
      <c r="AI20" s="325">
        <v>1082</v>
      </c>
      <c r="AJ20" s="325">
        <v>994</v>
      </c>
      <c r="AK20" s="325">
        <v>895</v>
      </c>
      <c r="AL20" s="325">
        <v>809</v>
      </c>
      <c r="AM20" s="325">
        <v>719</v>
      </c>
      <c r="AN20" s="325">
        <v>572</v>
      </c>
      <c r="AO20" s="325">
        <v>477</v>
      </c>
      <c r="AP20" s="325">
        <v>392</v>
      </c>
      <c r="AQ20" s="325">
        <v>325</v>
      </c>
      <c r="AR20" s="325">
        <v>258</v>
      </c>
      <c r="AS20" s="325">
        <v>177</v>
      </c>
      <c r="AT20" s="325">
        <v>117</v>
      </c>
      <c r="AU20" s="325">
        <v>65</v>
      </c>
      <c r="AX20" s="325">
        <v>16</v>
      </c>
      <c r="AY20" s="389">
        <v>2065</v>
      </c>
    </row>
    <row r="21" spans="1:51" x14ac:dyDescent="0.2">
      <c r="A21" s="331">
        <v>20</v>
      </c>
      <c r="B21" s="332">
        <v>397115</v>
      </c>
      <c r="C21" s="333">
        <v>1783</v>
      </c>
      <c r="D21" s="331"/>
      <c r="E21" s="334">
        <v>625</v>
      </c>
      <c r="F21" s="332">
        <v>1158</v>
      </c>
      <c r="G21" s="333">
        <f t="shared" si="1"/>
        <v>1783</v>
      </c>
      <c r="H21" s="331">
        <f t="shared" si="2"/>
        <v>0</v>
      </c>
      <c r="I21" s="331">
        <v>20</v>
      </c>
      <c r="J21" s="335">
        <v>1158</v>
      </c>
      <c r="K21" s="335">
        <f t="shared" si="0"/>
        <v>61</v>
      </c>
      <c r="L21" s="335">
        <v>20</v>
      </c>
      <c r="M21" s="335">
        <v>1097</v>
      </c>
      <c r="Q21" s="325">
        <v>18</v>
      </c>
      <c r="R21" s="389">
        <v>8902</v>
      </c>
      <c r="S21" s="389">
        <v>8586</v>
      </c>
      <c r="T21" s="389">
        <v>8247</v>
      </c>
      <c r="U21" s="389">
        <v>7896</v>
      </c>
      <c r="V21" s="325">
        <v>7574</v>
      </c>
      <c r="W21" s="325">
        <v>7277</v>
      </c>
      <c r="X21" s="325">
        <v>6913</v>
      </c>
      <c r="Y21" s="325">
        <v>6555</v>
      </c>
      <c r="Z21" s="325">
        <v>6218</v>
      </c>
      <c r="AA21" s="325">
        <v>5836</v>
      </c>
      <c r="AB21" s="325">
        <v>5486</v>
      </c>
      <c r="AC21" s="326">
        <v>5125</v>
      </c>
      <c r="AE21" s="325">
        <v>4785</v>
      </c>
      <c r="AF21" s="325">
        <v>4441</v>
      </c>
      <c r="AG21" s="325">
        <v>4074</v>
      </c>
      <c r="AH21" s="325">
        <v>3701</v>
      </c>
      <c r="AI21" s="325">
        <v>3380</v>
      </c>
      <c r="AJ21" s="325">
        <v>3042</v>
      </c>
      <c r="AK21" s="325">
        <v>2750</v>
      </c>
      <c r="AL21" s="325">
        <v>2473</v>
      </c>
      <c r="AM21" s="325">
        <v>2226</v>
      </c>
      <c r="AN21" s="325">
        <v>1817</v>
      </c>
      <c r="AO21" s="325">
        <v>1534</v>
      </c>
      <c r="AP21" s="325">
        <v>1276</v>
      </c>
      <c r="AQ21" s="325">
        <v>990</v>
      </c>
      <c r="AR21" s="325">
        <v>729</v>
      </c>
      <c r="AS21" s="325">
        <v>535</v>
      </c>
      <c r="AT21" s="325">
        <v>345</v>
      </c>
      <c r="AU21" s="325">
        <v>151</v>
      </c>
      <c r="AX21" s="325">
        <v>17</v>
      </c>
      <c r="AY21" s="389">
        <v>7277</v>
      </c>
    </row>
    <row r="22" spans="1:51" x14ac:dyDescent="0.2">
      <c r="A22" s="331">
        <v>21</v>
      </c>
      <c r="B22" s="332">
        <v>3292630</v>
      </c>
      <c r="C22" s="333">
        <v>289203</v>
      </c>
      <c r="D22" s="331"/>
      <c r="E22" s="334">
        <v>150491</v>
      </c>
      <c r="F22" s="332">
        <v>138712</v>
      </c>
      <c r="G22" s="333">
        <f t="shared" si="1"/>
        <v>289203</v>
      </c>
      <c r="H22" s="331">
        <f t="shared" si="2"/>
        <v>0</v>
      </c>
      <c r="I22" s="331">
        <v>21</v>
      </c>
      <c r="J22" s="335">
        <v>138712</v>
      </c>
      <c r="K22" s="335">
        <f t="shared" si="0"/>
        <v>6031</v>
      </c>
      <c r="L22" s="335">
        <v>21</v>
      </c>
      <c r="M22" s="335">
        <v>132681</v>
      </c>
      <c r="Q22" s="325">
        <v>19</v>
      </c>
      <c r="R22" s="389">
        <v>132681</v>
      </c>
      <c r="S22" s="389">
        <v>122323</v>
      </c>
      <c r="T22" s="389">
        <v>114135</v>
      </c>
      <c r="U22" s="389">
        <v>111493</v>
      </c>
      <c r="V22" s="325">
        <v>106892</v>
      </c>
      <c r="W22" s="325">
        <v>99026</v>
      </c>
      <c r="X22" s="325">
        <v>91280</v>
      </c>
      <c r="Y22" s="325">
        <v>88547</v>
      </c>
      <c r="Z22" s="325">
        <v>84457</v>
      </c>
      <c r="AA22" s="325">
        <v>77612</v>
      </c>
      <c r="AB22" s="325">
        <v>68973</v>
      </c>
      <c r="AC22" s="326">
        <v>66520</v>
      </c>
      <c r="AE22" s="325">
        <v>62809</v>
      </c>
      <c r="AF22" s="325">
        <v>54240</v>
      </c>
      <c r="AG22" s="325">
        <v>45833</v>
      </c>
      <c r="AH22" s="325">
        <v>43137</v>
      </c>
      <c r="AI22" s="325">
        <v>38189</v>
      </c>
      <c r="AJ22" s="325">
        <v>31433</v>
      </c>
      <c r="AK22" s="325">
        <v>26893</v>
      </c>
      <c r="AL22" s="325">
        <v>25761</v>
      </c>
      <c r="AM22" s="325">
        <v>23811</v>
      </c>
      <c r="AN22" s="325">
        <v>18261</v>
      </c>
      <c r="AO22" s="325">
        <v>16551</v>
      </c>
      <c r="AP22" s="325">
        <v>15472</v>
      </c>
      <c r="AQ22" s="325">
        <v>13517</v>
      </c>
      <c r="AR22" s="325">
        <v>9063</v>
      </c>
      <c r="AS22" s="325">
        <v>5970</v>
      </c>
      <c r="AT22" s="325">
        <v>5015</v>
      </c>
      <c r="AU22" s="325">
        <v>3392</v>
      </c>
      <c r="AX22" s="325">
        <v>18</v>
      </c>
      <c r="AY22" s="389">
        <v>99026</v>
      </c>
    </row>
    <row r="23" spans="1:51" x14ac:dyDescent="0.2">
      <c r="A23" s="331">
        <v>22</v>
      </c>
      <c r="B23" s="332">
        <v>23115</v>
      </c>
      <c r="C23" s="333">
        <v>3509</v>
      </c>
      <c r="D23" s="331"/>
      <c r="E23" s="334">
        <v>1494</v>
      </c>
      <c r="F23" s="332">
        <v>2015</v>
      </c>
      <c r="G23" s="333">
        <f t="shared" si="1"/>
        <v>3509</v>
      </c>
      <c r="H23" s="331">
        <f t="shared" si="2"/>
        <v>0</v>
      </c>
      <c r="I23" s="331">
        <v>22</v>
      </c>
      <c r="J23" s="335">
        <v>2015</v>
      </c>
      <c r="K23" s="335">
        <f t="shared" si="0"/>
        <v>93</v>
      </c>
      <c r="L23" s="335">
        <v>22</v>
      </c>
      <c r="M23" s="335">
        <v>1922</v>
      </c>
      <c r="Q23" s="325">
        <v>20</v>
      </c>
      <c r="R23" s="389">
        <v>1158</v>
      </c>
      <c r="S23" s="389">
        <v>1097</v>
      </c>
      <c r="T23" s="389">
        <v>1035</v>
      </c>
      <c r="U23" s="389">
        <v>1009</v>
      </c>
      <c r="V23" s="325">
        <v>962</v>
      </c>
      <c r="W23" s="325">
        <v>889</v>
      </c>
      <c r="X23" s="325">
        <v>851</v>
      </c>
      <c r="Y23" s="325">
        <v>822</v>
      </c>
      <c r="Z23" s="325">
        <v>790</v>
      </c>
      <c r="AA23" s="325">
        <v>708</v>
      </c>
      <c r="AB23" s="325">
        <v>648</v>
      </c>
      <c r="AC23" s="326">
        <v>617</v>
      </c>
      <c r="AE23" s="325">
        <v>567</v>
      </c>
      <c r="AF23" s="325">
        <v>458</v>
      </c>
      <c r="AG23" s="325">
        <v>404</v>
      </c>
      <c r="AH23" s="325">
        <v>382</v>
      </c>
      <c r="AI23" s="325">
        <v>350</v>
      </c>
      <c r="AJ23" s="325">
        <v>297</v>
      </c>
      <c r="AK23" s="325">
        <v>270</v>
      </c>
      <c r="AL23" s="325">
        <v>241</v>
      </c>
      <c r="AM23" s="325">
        <v>224</v>
      </c>
      <c r="AN23" s="325">
        <v>189</v>
      </c>
      <c r="AO23" s="325">
        <v>166</v>
      </c>
      <c r="AP23" s="325">
        <v>153</v>
      </c>
      <c r="AQ23" s="325">
        <v>134</v>
      </c>
      <c r="AR23" s="325">
        <v>105</v>
      </c>
      <c r="AS23" s="325">
        <v>81</v>
      </c>
      <c r="AT23" s="325">
        <v>66</v>
      </c>
      <c r="AU23" s="325">
        <v>40</v>
      </c>
      <c r="AX23" s="325">
        <v>19</v>
      </c>
      <c r="AY23" s="325">
        <v>889</v>
      </c>
    </row>
    <row r="24" spans="1:51" x14ac:dyDescent="0.2">
      <c r="A24" s="331">
        <v>23</v>
      </c>
      <c r="B24" s="332">
        <v>1423937</v>
      </c>
      <c r="C24" s="333">
        <v>194354</v>
      </c>
      <c r="D24" s="331"/>
      <c r="E24" s="334">
        <v>82824</v>
      </c>
      <c r="F24" s="332">
        <v>111530</v>
      </c>
      <c r="G24" s="333">
        <f t="shared" si="1"/>
        <v>194354</v>
      </c>
      <c r="H24" s="331">
        <f t="shared" si="2"/>
        <v>0</v>
      </c>
      <c r="I24" s="331">
        <v>23</v>
      </c>
      <c r="J24" s="335">
        <v>111530</v>
      </c>
      <c r="K24" s="335">
        <f t="shared" si="0"/>
        <v>3857</v>
      </c>
      <c r="L24" s="335">
        <v>23</v>
      </c>
      <c r="M24" s="335">
        <v>107673</v>
      </c>
      <c r="Q24" s="325">
        <v>21</v>
      </c>
      <c r="R24" s="389">
        <v>138712</v>
      </c>
      <c r="S24" s="389">
        <v>132681</v>
      </c>
      <c r="T24" s="389">
        <v>127286</v>
      </c>
      <c r="U24" s="389">
        <v>122640</v>
      </c>
      <c r="V24" s="325">
        <v>117848</v>
      </c>
      <c r="W24" s="325">
        <v>112544</v>
      </c>
      <c r="X24" s="325">
        <v>108094</v>
      </c>
      <c r="Y24" s="325">
        <v>103987</v>
      </c>
      <c r="Z24" s="325">
        <v>99842</v>
      </c>
      <c r="AA24" s="325">
        <v>95085</v>
      </c>
      <c r="AB24" s="325">
        <v>90946</v>
      </c>
      <c r="AC24" s="326">
        <v>87295</v>
      </c>
      <c r="AE24" s="325">
        <v>82388</v>
      </c>
      <c r="AF24" s="325">
        <v>76681</v>
      </c>
      <c r="AG24" s="325">
        <v>71453</v>
      </c>
      <c r="AH24" s="325">
        <v>67158</v>
      </c>
      <c r="AI24" s="325">
        <v>62526</v>
      </c>
      <c r="AJ24" s="325">
        <v>57253</v>
      </c>
      <c r="AK24" s="325">
        <v>52133</v>
      </c>
      <c r="AL24" s="325">
        <v>48193</v>
      </c>
      <c r="AM24" s="325">
        <v>44215</v>
      </c>
      <c r="AN24" s="325">
        <v>36874</v>
      </c>
      <c r="AO24" s="325">
        <v>29801</v>
      </c>
      <c r="AP24" s="325">
        <v>26252</v>
      </c>
      <c r="AQ24" s="325">
        <v>21369</v>
      </c>
      <c r="AR24" s="325">
        <v>15716</v>
      </c>
      <c r="AS24" s="325">
        <v>11374</v>
      </c>
      <c r="AT24" s="325">
        <v>8024</v>
      </c>
      <c r="AU24" s="325">
        <v>4117</v>
      </c>
      <c r="AX24" s="325">
        <v>20</v>
      </c>
      <c r="AY24" s="389">
        <v>112544</v>
      </c>
    </row>
    <row r="25" spans="1:51" x14ac:dyDescent="0.2">
      <c r="A25" s="331">
        <v>24</v>
      </c>
      <c r="B25" s="332">
        <v>247569</v>
      </c>
      <c r="C25" s="333">
        <v>8593</v>
      </c>
      <c r="D25" s="331"/>
      <c r="E25" s="334">
        <v>3901</v>
      </c>
      <c r="F25" s="332">
        <v>4692</v>
      </c>
      <c r="G25" s="333">
        <f t="shared" si="1"/>
        <v>8593</v>
      </c>
      <c r="H25" s="331">
        <f t="shared" si="2"/>
        <v>0</v>
      </c>
      <c r="I25" s="331">
        <v>24</v>
      </c>
      <c r="J25" s="335">
        <v>4692</v>
      </c>
      <c r="K25" s="335">
        <f t="shared" si="0"/>
        <v>128</v>
      </c>
      <c r="L25" s="335">
        <v>24</v>
      </c>
      <c r="M25" s="335">
        <v>4564</v>
      </c>
      <c r="Q25" s="325">
        <v>22</v>
      </c>
      <c r="R25" s="389">
        <v>2015</v>
      </c>
      <c r="S25" s="389">
        <v>1922</v>
      </c>
      <c r="T25" s="389">
        <v>1830</v>
      </c>
      <c r="U25" s="389">
        <v>1743</v>
      </c>
      <c r="V25" s="325">
        <v>1646</v>
      </c>
      <c r="W25" s="325">
        <v>1566</v>
      </c>
      <c r="X25" s="325">
        <v>1485</v>
      </c>
      <c r="Y25" s="325">
        <v>1404</v>
      </c>
      <c r="Z25" s="325">
        <v>1329</v>
      </c>
      <c r="AA25" s="325">
        <v>1242</v>
      </c>
      <c r="AB25" s="325">
        <v>1176</v>
      </c>
      <c r="AC25" s="326">
        <v>1108</v>
      </c>
      <c r="AE25" s="325">
        <v>1009</v>
      </c>
      <c r="AF25" s="325">
        <v>912</v>
      </c>
      <c r="AG25" s="325">
        <v>854</v>
      </c>
      <c r="AH25" s="325">
        <v>762</v>
      </c>
      <c r="AI25" s="325">
        <v>670</v>
      </c>
      <c r="AJ25" s="325">
        <v>597</v>
      </c>
      <c r="AK25" s="325">
        <v>531</v>
      </c>
      <c r="AL25" s="325">
        <v>464</v>
      </c>
      <c r="AM25" s="325">
        <v>408</v>
      </c>
      <c r="AN25" s="325">
        <v>337</v>
      </c>
      <c r="AO25" s="325">
        <v>265</v>
      </c>
      <c r="AP25" s="325">
        <v>223</v>
      </c>
      <c r="AQ25" s="325">
        <v>173</v>
      </c>
      <c r="AR25" s="325">
        <v>128</v>
      </c>
      <c r="AS25" s="325">
        <v>90</v>
      </c>
      <c r="AT25" s="325">
        <v>59</v>
      </c>
      <c r="AU25" s="325">
        <v>28</v>
      </c>
      <c r="AX25" s="325">
        <v>21</v>
      </c>
      <c r="AY25" s="389">
        <v>1566</v>
      </c>
    </row>
    <row r="26" spans="1:51" x14ac:dyDescent="0.2">
      <c r="A26" s="331">
        <v>25</v>
      </c>
      <c r="B26" s="332">
        <v>75774</v>
      </c>
      <c r="C26" s="333">
        <v>7896</v>
      </c>
      <c r="D26" s="331"/>
      <c r="E26" s="334">
        <v>3589</v>
      </c>
      <c r="F26" s="332">
        <v>4307</v>
      </c>
      <c r="G26" s="333">
        <f t="shared" si="1"/>
        <v>7896</v>
      </c>
      <c r="H26" s="331">
        <f t="shared" si="2"/>
        <v>0</v>
      </c>
      <c r="I26" s="331">
        <v>25</v>
      </c>
      <c r="J26" s="335">
        <v>4307</v>
      </c>
      <c r="K26" s="335">
        <f t="shared" si="0"/>
        <v>161</v>
      </c>
      <c r="L26" s="335">
        <v>25</v>
      </c>
      <c r="M26" s="335">
        <v>4146</v>
      </c>
      <c r="Q26" s="325">
        <v>23</v>
      </c>
      <c r="R26" s="389">
        <v>111530</v>
      </c>
      <c r="S26" s="389">
        <v>107673</v>
      </c>
      <c r="T26" s="389">
        <v>103862</v>
      </c>
      <c r="U26" s="389">
        <v>99539</v>
      </c>
      <c r="V26" s="325">
        <v>96173</v>
      </c>
      <c r="W26" s="325">
        <v>92357</v>
      </c>
      <c r="X26" s="325">
        <v>88588</v>
      </c>
      <c r="Y26" s="325">
        <v>84160</v>
      </c>
      <c r="Z26" s="325">
        <v>80771</v>
      </c>
      <c r="AA26" s="325">
        <v>76381</v>
      </c>
      <c r="AB26" s="325">
        <v>72384</v>
      </c>
      <c r="AC26" s="326">
        <v>68157</v>
      </c>
      <c r="AE26" s="325">
        <v>64719</v>
      </c>
      <c r="AF26" s="325">
        <v>60316</v>
      </c>
      <c r="AG26" s="325">
        <v>55935</v>
      </c>
      <c r="AH26" s="325">
        <v>51200</v>
      </c>
      <c r="AI26" s="325">
        <v>47392</v>
      </c>
      <c r="AJ26" s="325">
        <v>43063</v>
      </c>
      <c r="AK26" s="325">
        <v>38826</v>
      </c>
      <c r="AL26" s="325">
        <v>34495</v>
      </c>
      <c r="AM26" s="325">
        <v>31087</v>
      </c>
      <c r="AN26" s="325">
        <v>24700</v>
      </c>
      <c r="AO26" s="325">
        <v>21395</v>
      </c>
      <c r="AP26" s="325">
        <v>18056</v>
      </c>
      <c r="AQ26" s="325">
        <v>15286</v>
      </c>
      <c r="AR26" s="325">
        <v>12123</v>
      </c>
      <c r="AS26" s="325">
        <v>8805</v>
      </c>
      <c r="AT26" s="325">
        <v>5530</v>
      </c>
      <c r="AU26" s="325">
        <v>2846</v>
      </c>
      <c r="AX26" s="325">
        <v>22</v>
      </c>
      <c r="AY26" s="389">
        <v>92357</v>
      </c>
    </row>
    <row r="27" spans="1:51" x14ac:dyDescent="0.2">
      <c r="A27" s="331">
        <v>26</v>
      </c>
      <c r="B27" s="332">
        <v>282636</v>
      </c>
      <c r="C27" s="333">
        <v>24859</v>
      </c>
      <c r="D27" s="331"/>
      <c r="E27" s="334">
        <v>9176</v>
      </c>
      <c r="F27" s="332">
        <v>15683</v>
      </c>
      <c r="G27" s="333">
        <f t="shared" si="1"/>
        <v>24859</v>
      </c>
      <c r="H27" s="331">
        <f t="shared" si="2"/>
        <v>0</v>
      </c>
      <c r="I27" s="331">
        <v>26</v>
      </c>
      <c r="J27" s="335">
        <v>15683</v>
      </c>
      <c r="K27" s="335">
        <f t="shared" si="0"/>
        <v>683</v>
      </c>
      <c r="L27" s="335">
        <v>26</v>
      </c>
      <c r="M27" s="335">
        <v>15000</v>
      </c>
      <c r="Q27" s="325">
        <v>24</v>
      </c>
      <c r="R27" s="389">
        <v>4692</v>
      </c>
      <c r="S27" s="389">
        <v>4564</v>
      </c>
      <c r="T27" s="389">
        <v>4405</v>
      </c>
      <c r="U27" s="389">
        <v>4231</v>
      </c>
      <c r="V27" s="325">
        <v>4020</v>
      </c>
      <c r="W27" s="325">
        <v>3478</v>
      </c>
      <c r="X27" s="325">
        <v>3795</v>
      </c>
      <c r="Y27" s="325">
        <v>3614</v>
      </c>
      <c r="Z27" s="325">
        <v>3454</v>
      </c>
      <c r="AA27" s="325">
        <v>3289</v>
      </c>
      <c r="AB27" s="325">
        <v>3098</v>
      </c>
      <c r="AC27" s="326">
        <v>2940</v>
      </c>
      <c r="AE27" s="325">
        <v>2772</v>
      </c>
      <c r="AF27" s="325">
        <v>2567</v>
      </c>
      <c r="AG27" s="325">
        <v>2364</v>
      </c>
      <c r="AH27" s="325">
        <v>2151</v>
      </c>
      <c r="AI27" s="325">
        <v>1975</v>
      </c>
      <c r="AJ27" s="325">
        <v>1805</v>
      </c>
      <c r="AK27" s="325">
        <v>1637</v>
      </c>
      <c r="AL27" s="325">
        <v>1524</v>
      </c>
      <c r="AM27" s="325">
        <v>1374</v>
      </c>
      <c r="AN27" s="325">
        <v>1064</v>
      </c>
      <c r="AO27" s="325">
        <v>1025</v>
      </c>
      <c r="AP27" s="325">
        <v>871</v>
      </c>
      <c r="AQ27" s="325">
        <v>717</v>
      </c>
      <c r="AR27" s="325">
        <v>567</v>
      </c>
      <c r="AS27" s="325">
        <v>425</v>
      </c>
      <c r="AT27" s="325">
        <v>282</v>
      </c>
      <c r="AU27" s="325">
        <v>129</v>
      </c>
      <c r="AX27" s="325">
        <v>23</v>
      </c>
      <c r="AY27" s="389">
        <v>3478</v>
      </c>
    </row>
    <row r="28" spans="1:51" x14ac:dyDescent="0.2">
      <c r="A28" s="331">
        <v>27</v>
      </c>
      <c r="B28" s="332">
        <v>186489</v>
      </c>
      <c r="C28" s="333">
        <v>2010</v>
      </c>
      <c r="D28" s="331"/>
      <c r="E28" s="334">
        <v>872</v>
      </c>
      <c r="F28" s="332">
        <v>1138</v>
      </c>
      <c r="G28" s="333">
        <f t="shared" si="1"/>
        <v>2010</v>
      </c>
      <c r="H28" s="331">
        <f t="shared" si="2"/>
        <v>0</v>
      </c>
      <c r="I28" s="331">
        <v>27</v>
      </c>
      <c r="J28" s="335">
        <v>1138</v>
      </c>
      <c r="K28" s="335">
        <f t="shared" si="0"/>
        <v>55</v>
      </c>
      <c r="L28" s="335">
        <v>27</v>
      </c>
      <c r="M28" s="335">
        <v>1083</v>
      </c>
      <c r="Q28" s="325">
        <v>25</v>
      </c>
      <c r="R28" s="389">
        <v>4307</v>
      </c>
      <c r="S28" s="389">
        <v>4146</v>
      </c>
      <c r="T28" s="389">
        <v>3962</v>
      </c>
      <c r="U28" s="389">
        <v>3801</v>
      </c>
      <c r="V28" s="325">
        <v>3618</v>
      </c>
      <c r="W28" s="325">
        <v>12620</v>
      </c>
      <c r="X28" s="325">
        <v>3412</v>
      </c>
      <c r="Y28" s="325">
        <v>3253</v>
      </c>
      <c r="Z28" s="325">
        <v>3071</v>
      </c>
      <c r="AA28" s="325">
        <v>2920</v>
      </c>
      <c r="AB28" s="325">
        <v>2757</v>
      </c>
      <c r="AC28" s="326">
        <v>2620</v>
      </c>
      <c r="AE28" s="325">
        <v>2442</v>
      </c>
      <c r="AF28" s="325">
        <v>2246</v>
      </c>
      <c r="AG28" s="325">
        <v>2076</v>
      </c>
      <c r="AH28" s="325">
        <v>1913</v>
      </c>
      <c r="AI28" s="325">
        <v>1762</v>
      </c>
      <c r="AJ28" s="325">
        <v>1621</v>
      </c>
      <c r="AK28" s="325">
        <v>1446</v>
      </c>
      <c r="AL28" s="325">
        <v>1348</v>
      </c>
      <c r="AM28" s="325">
        <v>1197</v>
      </c>
      <c r="AN28" s="325">
        <v>977</v>
      </c>
      <c r="AO28" s="325">
        <v>859</v>
      </c>
      <c r="AP28" s="325">
        <v>722</v>
      </c>
      <c r="AQ28" s="325">
        <v>574</v>
      </c>
      <c r="AR28" s="325">
        <v>451</v>
      </c>
      <c r="AS28" s="325">
        <v>338</v>
      </c>
      <c r="AT28" s="325">
        <v>227</v>
      </c>
      <c r="AU28" s="325">
        <v>109</v>
      </c>
      <c r="AX28" s="325">
        <v>25</v>
      </c>
      <c r="AY28" s="389">
        <v>12620</v>
      </c>
    </row>
    <row r="29" spans="1:51" x14ac:dyDescent="0.2">
      <c r="A29" s="331">
        <v>28</v>
      </c>
      <c r="B29" s="332">
        <v>53878</v>
      </c>
      <c r="C29" s="333">
        <v>7587</v>
      </c>
      <c r="D29" s="331"/>
      <c r="E29" s="334">
        <v>3430</v>
      </c>
      <c r="F29" s="332">
        <v>4157</v>
      </c>
      <c r="G29" s="333">
        <f t="shared" si="1"/>
        <v>7587</v>
      </c>
      <c r="H29" s="331">
        <f t="shared" si="2"/>
        <v>0</v>
      </c>
      <c r="I29" s="331">
        <v>28</v>
      </c>
      <c r="J29" s="335">
        <v>4157</v>
      </c>
      <c r="K29" s="335">
        <f t="shared" si="0"/>
        <v>203</v>
      </c>
      <c r="L29" s="335">
        <v>28</v>
      </c>
      <c r="M29" s="335">
        <v>3954</v>
      </c>
      <c r="Q29" s="325">
        <v>26</v>
      </c>
      <c r="R29" s="389">
        <v>15683</v>
      </c>
      <c r="S29" s="389">
        <v>15000</v>
      </c>
      <c r="T29" s="389">
        <v>14292</v>
      </c>
      <c r="U29" s="389">
        <v>13746</v>
      </c>
      <c r="V29" s="325">
        <v>13088</v>
      </c>
      <c r="W29" s="325">
        <v>892</v>
      </c>
      <c r="X29" s="325">
        <v>12186</v>
      </c>
      <c r="Y29" s="325">
        <v>11630</v>
      </c>
      <c r="Z29" s="325">
        <v>11014</v>
      </c>
      <c r="AA29" s="325">
        <v>10396</v>
      </c>
      <c r="AB29" s="325">
        <v>9776</v>
      </c>
      <c r="AC29" s="326">
        <v>9173</v>
      </c>
      <c r="AE29" s="325">
        <v>8594</v>
      </c>
      <c r="AF29" s="325">
        <v>7966</v>
      </c>
      <c r="AG29" s="325">
        <v>7320</v>
      </c>
      <c r="AH29" s="325">
        <v>6792</v>
      </c>
      <c r="AI29" s="325">
        <v>6213</v>
      </c>
      <c r="AJ29" s="325">
        <v>5625</v>
      </c>
      <c r="AK29" s="325">
        <v>5044</v>
      </c>
      <c r="AL29" s="325">
        <v>4506</v>
      </c>
      <c r="AM29" s="325">
        <v>4007</v>
      </c>
      <c r="AN29" s="325">
        <v>3260</v>
      </c>
      <c r="AO29" s="325">
        <v>2894</v>
      </c>
      <c r="AP29" s="325">
        <v>2519</v>
      </c>
      <c r="AQ29" s="325">
        <v>2080</v>
      </c>
      <c r="AR29" s="325">
        <v>1591</v>
      </c>
      <c r="AS29" s="325">
        <v>1171</v>
      </c>
      <c r="AT29" s="325">
        <v>816</v>
      </c>
      <c r="AU29" s="325">
        <v>422</v>
      </c>
      <c r="AX29" s="325">
        <v>26</v>
      </c>
      <c r="AY29" s="325">
        <v>892</v>
      </c>
    </row>
    <row r="30" spans="1:51" x14ac:dyDescent="0.2">
      <c r="A30" s="331">
        <v>29</v>
      </c>
      <c r="B30" s="332">
        <v>2102740</v>
      </c>
      <c r="C30" s="333">
        <v>33428</v>
      </c>
      <c r="D30" s="331"/>
      <c r="E30" s="334">
        <v>6893</v>
      </c>
      <c r="F30" s="332">
        <v>26535</v>
      </c>
      <c r="G30" s="333">
        <f t="shared" si="1"/>
        <v>33428</v>
      </c>
      <c r="H30" s="331">
        <f t="shared" si="2"/>
        <v>0</v>
      </c>
      <c r="I30" s="331">
        <v>29</v>
      </c>
      <c r="J30" s="335">
        <v>26535</v>
      </c>
      <c r="K30" s="335">
        <f t="shared" si="0"/>
        <v>1673</v>
      </c>
      <c r="L30" s="335">
        <v>29</v>
      </c>
      <c r="M30" s="335">
        <v>24862</v>
      </c>
      <c r="Q30" s="325">
        <v>27</v>
      </c>
      <c r="R30" s="389">
        <v>1138</v>
      </c>
      <c r="S30" s="389">
        <v>1083</v>
      </c>
      <c r="T30" s="389">
        <v>1032</v>
      </c>
      <c r="U30" s="325">
        <v>993</v>
      </c>
      <c r="V30" s="325">
        <v>942</v>
      </c>
      <c r="W30" s="325">
        <v>3227</v>
      </c>
      <c r="X30" s="325">
        <v>898</v>
      </c>
      <c r="Y30" s="325">
        <v>837</v>
      </c>
      <c r="Z30" s="325">
        <v>788</v>
      </c>
      <c r="AA30" s="325">
        <v>749</v>
      </c>
      <c r="AB30" s="325">
        <v>699</v>
      </c>
      <c r="AC30" s="326">
        <v>650</v>
      </c>
      <c r="AE30" s="325">
        <v>599</v>
      </c>
      <c r="AF30" s="325">
        <v>560</v>
      </c>
      <c r="AG30" s="325">
        <v>515</v>
      </c>
      <c r="AH30" s="325">
        <v>471</v>
      </c>
      <c r="AI30" s="325">
        <v>434</v>
      </c>
      <c r="AJ30" s="325">
        <v>394</v>
      </c>
      <c r="AK30" s="325">
        <v>352</v>
      </c>
      <c r="AL30" s="325">
        <v>312</v>
      </c>
      <c r="AM30" s="325">
        <v>291</v>
      </c>
      <c r="AN30" s="325">
        <v>238</v>
      </c>
      <c r="AO30" s="325">
        <v>209</v>
      </c>
      <c r="AP30" s="325">
        <v>178</v>
      </c>
      <c r="AQ30" s="325">
        <v>150</v>
      </c>
      <c r="AR30" s="325">
        <v>123</v>
      </c>
      <c r="AS30" s="325">
        <v>94</v>
      </c>
      <c r="AT30" s="325">
        <v>69</v>
      </c>
      <c r="AU30" s="325">
        <v>32</v>
      </c>
      <c r="AX30" s="325">
        <v>27</v>
      </c>
      <c r="AY30" s="389">
        <v>3227</v>
      </c>
    </row>
    <row r="31" spans="1:51" x14ac:dyDescent="0.2">
      <c r="A31" s="331">
        <v>30</v>
      </c>
      <c r="B31" s="332">
        <v>119692</v>
      </c>
      <c r="C31" s="333">
        <v>7065</v>
      </c>
      <c r="D31" s="331"/>
      <c r="E31" s="334">
        <v>3095</v>
      </c>
      <c r="F31" s="332">
        <v>3970</v>
      </c>
      <c r="G31" s="333">
        <f t="shared" si="1"/>
        <v>7065</v>
      </c>
      <c r="H31" s="331">
        <f t="shared" si="2"/>
        <v>0</v>
      </c>
      <c r="I31" s="331">
        <v>30</v>
      </c>
      <c r="J31" s="335">
        <v>3970</v>
      </c>
      <c r="K31" s="335">
        <f t="shared" si="0"/>
        <v>140</v>
      </c>
      <c r="L31" s="335">
        <v>30</v>
      </c>
      <c r="M31" s="335">
        <v>3830</v>
      </c>
      <c r="Q31" s="325">
        <v>28</v>
      </c>
      <c r="R31" s="389">
        <v>4157</v>
      </c>
      <c r="S31" s="389">
        <v>3954</v>
      </c>
      <c r="T31" s="389">
        <v>3761</v>
      </c>
      <c r="U31" s="389">
        <v>3590</v>
      </c>
      <c r="V31" s="325">
        <v>3404</v>
      </c>
      <c r="W31" s="325">
        <v>19070</v>
      </c>
      <c r="X31" s="325">
        <v>3135</v>
      </c>
      <c r="Y31" s="325">
        <v>2970</v>
      </c>
      <c r="Z31" s="325">
        <v>2809</v>
      </c>
      <c r="AA31" s="325">
        <v>2616</v>
      </c>
      <c r="AB31" s="325">
        <v>2468</v>
      </c>
      <c r="AC31" s="326">
        <v>2313</v>
      </c>
      <c r="AE31" s="325">
        <v>2167</v>
      </c>
      <c r="AF31" s="325">
        <v>2014</v>
      </c>
      <c r="AG31" s="325">
        <v>1879</v>
      </c>
      <c r="AH31" s="325">
        <v>1750</v>
      </c>
      <c r="AI31" s="325">
        <v>1605</v>
      </c>
      <c r="AJ31" s="325">
        <v>1445</v>
      </c>
      <c r="AK31" s="325">
        <v>1300</v>
      </c>
      <c r="AL31" s="325">
        <v>1179</v>
      </c>
      <c r="AM31" s="325">
        <v>1083</v>
      </c>
      <c r="AN31" s="325">
        <v>867</v>
      </c>
      <c r="AO31" s="325">
        <v>748</v>
      </c>
      <c r="AP31" s="325">
        <v>655</v>
      </c>
      <c r="AQ31" s="325">
        <v>537</v>
      </c>
      <c r="AR31" s="325">
        <v>408</v>
      </c>
      <c r="AS31" s="325">
        <v>296</v>
      </c>
      <c r="AT31" s="325">
        <v>194</v>
      </c>
      <c r="AU31" s="325">
        <v>78</v>
      </c>
      <c r="AX31" s="325">
        <v>28</v>
      </c>
      <c r="AY31" s="389">
        <v>19070</v>
      </c>
    </row>
    <row r="32" spans="1:51" x14ac:dyDescent="0.2">
      <c r="A32" s="331">
        <v>31</v>
      </c>
      <c r="B32" s="332">
        <v>355760</v>
      </c>
      <c r="C32" s="333">
        <v>7573</v>
      </c>
      <c r="D32" s="331"/>
      <c r="E32" s="334">
        <v>3196</v>
      </c>
      <c r="F32" s="332">
        <v>4377</v>
      </c>
      <c r="G32" s="333">
        <f t="shared" si="1"/>
        <v>7573</v>
      </c>
      <c r="H32" s="331">
        <f t="shared" si="2"/>
        <v>0</v>
      </c>
      <c r="I32" s="331">
        <v>31</v>
      </c>
      <c r="J32" s="335">
        <v>4377</v>
      </c>
      <c r="K32" s="335">
        <f t="shared" si="0"/>
        <v>144</v>
      </c>
      <c r="L32" s="335">
        <v>31</v>
      </c>
      <c r="M32" s="335">
        <v>4233</v>
      </c>
      <c r="Q32" s="325">
        <v>29</v>
      </c>
      <c r="R32" s="389">
        <v>26535</v>
      </c>
      <c r="S32" s="389">
        <v>24862</v>
      </c>
      <c r="T32" s="389">
        <v>23171</v>
      </c>
      <c r="U32" s="389">
        <v>21729</v>
      </c>
      <c r="V32" s="325">
        <v>20351</v>
      </c>
      <c r="W32" s="325">
        <v>3204</v>
      </c>
      <c r="X32" s="325">
        <v>17698</v>
      </c>
      <c r="Y32" s="325">
        <v>16478</v>
      </c>
      <c r="Z32" s="325">
        <v>15259</v>
      </c>
      <c r="AA32" s="325">
        <v>14208</v>
      </c>
      <c r="AB32" s="325">
        <v>13037</v>
      </c>
      <c r="AC32" s="326">
        <v>12107</v>
      </c>
      <c r="AE32" s="325">
        <v>11139</v>
      </c>
      <c r="AF32" s="325">
        <v>10231</v>
      </c>
      <c r="AG32" s="325">
        <v>9097</v>
      </c>
      <c r="AH32" s="325">
        <v>8266</v>
      </c>
      <c r="AI32" s="325">
        <v>7402</v>
      </c>
      <c r="AJ32" s="325">
        <v>6627</v>
      </c>
      <c r="AK32" s="325">
        <v>5887</v>
      </c>
      <c r="AL32" s="325">
        <v>5270</v>
      </c>
      <c r="AM32" s="325">
        <v>4599</v>
      </c>
      <c r="AN32" s="325">
        <v>3716</v>
      </c>
      <c r="AO32" s="325">
        <v>3125</v>
      </c>
      <c r="AP32" s="325">
        <v>2607</v>
      </c>
      <c r="AQ32" s="325">
        <v>2069</v>
      </c>
      <c r="AR32" s="325">
        <v>1662</v>
      </c>
      <c r="AS32" s="325">
        <v>1200</v>
      </c>
      <c r="AT32" s="325">
        <v>790</v>
      </c>
      <c r="AU32" s="325">
        <v>377</v>
      </c>
      <c r="AX32" s="325">
        <v>29</v>
      </c>
      <c r="AY32" s="389">
        <v>3204</v>
      </c>
    </row>
    <row r="33" spans="1:51" x14ac:dyDescent="0.2">
      <c r="A33" s="331">
        <v>32</v>
      </c>
      <c r="B33" s="332">
        <v>29711</v>
      </c>
      <c r="C33" s="333">
        <v>2489</v>
      </c>
      <c r="D33" s="331"/>
      <c r="E33" s="334">
        <v>1070</v>
      </c>
      <c r="F33" s="332">
        <v>1419</v>
      </c>
      <c r="G33" s="333">
        <f t="shared" si="1"/>
        <v>2489</v>
      </c>
      <c r="H33" s="331">
        <f t="shared" si="2"/>
        <v>0</v>
      </c>
      <c r="I33" s="331">
        <v>32</v>
      </c>
      <c r="J33" s="335">
        <v>1419</v>
      </c>
      <c r="K33" s="335">
        <f t="shared" si="0"/>
        <v>55</v>
      </c>
      <c r="L33" s="335">
        <v>32</v>
      </c>
      <c r="M33" s="335">
        <v>1364</v>
      </c>
      <c r="Q33" s="325">
        <v>30</v>
      </c>
      <c r="R33" s="389">
        <v>3970</v>
      </c>
      <c r="S33" s="389">
        <v>3830</v>
      </c>
      <c r="T33" s="389">
        <v>3671</v>
      </c>
      <c r="U33" s="389">
        <v>3497</v>
      </c>
      <c r="V33" s="325">
        <v>3349</v>
      </c>
      <c r="W33" s="325">
        <v>3513</v>
      </c>
      <c r="X33" s="325">
        <v>3068</v>
      </c>
      <c r="Y33" s="325">
        <v>2889</v>
      </c>
      <c r="Z33" s="325">
        <v>2738</v>
      </c>
      <c r="AA33" s="325">
        <v>2572</v>
      </c>
      <c r="AB33" s="325">
        <v>2437</v>
      </c>
      <c r="AC33" s="326">
        <v>2294</v>
      </c>
      <c r="AE33" s="325">
        <v>2144</v>
      </c>
      <c r="AF33" s="325">
        <v>2011</v>
      </c>
      <c r="AG33" s="325">
        <v>1861</v>
      </c>
      <c r="AH33" s="325">
        <v>1712</v>
      </c>
      <c r="AI33" s="325">
        <v>1575</v>
      </c>
      <c r="AJ33" s="325">
        <v>1448</v>
      </c>
      <c r="AK33" s="325">
        <v>1306</v>
      </c>
      <c r="AL33" s="325">
        <v>1198</v>
      </c>
      <c r="AM33" s="325">
        <v>1088</v>
      </c>
      <c r="AN33" s="325">
        <v>876</v>
      </c>
      <c r="AO33" s="325">
        <v>772</v>
      </c>
      <c r="AP33" s="325">
        <v>675</v>
      </c>
      <c r="AQ33" s="325">
        <v>544</v>
      </c>
      <c r="AR33" s="325">
        <v>433</v>
      </c>
      <c r="AS33" s="325">
        <v>318</v>
      </c>
      <c r="AT33" s="325">
        <v>218</v>
      </c>
      <c r="AU33" s="325">
        <v>106</v>
      </c>
      <c r="AX33" s="325">
        <v>30</v>
      </c>
      <c r="AY33" s="389">
        <v>3513</v>
      </c>
    </row>
    <row r="34" spans="1:51" x14ac:dyDescent="0.2">
      <c r="A34" s="331">
        <v>33</v>
      </c>
      <c r="B34" s="332">
        <v>7687</v>
      </c>
      <c r="C34" s="333">
        <v>475</v>
      </c>
      <c r="D34" s="331"/>
      <c r="E34" s="334">
        <v>210</v>
      </c>
      <c r="F34" s="332">
        <v>265</v>
      </c>
      <c r="G34" s="333">
        <f t="shared" si="1"/>
        <v>475</v>
      </c>
      <c r="H34" s="331">
        <f t="shared" si="2"/>
        <v>0</v>
      </c>
      <c r="I34" s="331">
        <v>33</v>
      </c>
      <c r="J34" s="335">
        <v>265</v>
      </c>
      <c r="K34" s="335">
        <f t="shared" ref="K34:K65" si="3">J34-M34</f>
        <v>11</v>
      </c>
      <c r="L34" s="335">
        <v>33</v>
      </c>
      <c r="M34" s="335">
        <v>254</v>
      </c>
      <c r="Q34" s="325">
        <v>31</v>
      </c>
      <c r="R34" s="389">
        <v>4377</v>
      </c>
      <c r="S34" s="389">
        <v>4233</v>
      </c>
      <c r="T34" s="389">
        <v>4062</v>
      </c>
      <c r="U34" s="389">
        <v>3886</v>
      </c>
      <c r="V34" s="325">
        <v>3709</v>
      </c>
      <c r="W34" s="325">
        <v>1171</v>
      </c>
      <c r="X34" s="325">
        <v>3407</v>
      </c>
      <c r="Y34" s="325">
        <v>3238</v>
      </c>
      <c r="Z34" s="325">
        <v>3047</v>
      </c>
      <c r="AA34" s="325">
        <v>2889</v>
      </c>
      <c r="AB34" s="325">
        <v>2713</v>
      </c>
      <c r="AC34" s="326">
        <v>2569</v>
      </c>
      <c r="AE34" s="325">
        <v>2422</v>
      </c>
      <c r="AF34" s="325">
        <v>2248</v>
      </c>
      <c r="AG34" s="325">
        <v>2088</v>
      </c>
      <c r="AH34" s="325">
        <v>1968</v>
      </c>
      <c r="AI34" s="325">
        <v>1820</v>
      </c>
      <c r="AJ34" s="325">
        <v>1665</v>
      </c>
      <c r="AK34" s="325">
        <v>1510</v>
      </c>
      <c r="AL34" s="325">
        <v>1386</v>
      </c>
      <c r="AM34" s="325">
        <v>1250</v>
      </c>
      <c r="AN34" s="325">
        <v>1034</v>
      </c>
      <c r="AO34" s="325">
        <v>916</v>
      </c>
      <c r="AP34" s="325">
        <v>778</v>
      </c>
      <c r="AQ34" s="325">
        <v>632</v>
      </c>
      <c r="AR34" s="325">
        <v>502</v>
      </c>
      <c r="AS34" s="325">
        <v>344</v>
      </c>
      <c r="AT34" s="325">
        <v>221</v>
      </c>
      <c r="AU34" s="325">
        <v>104</v>
      </c>
      <c r="AX34" s="325">
        <v>31</v>
      </c>
      <c r="AY34" s="389">
        <v>1171</v>
      </c>
    </row>
    <row r="35" spans="1:51" x14ac:dyDescent="0.2">
      <c r="A35" s="331">
        <v>34</v>
      </c>
      <c r="B35" s="332">
        <v>1217705</v>
      </c>
      <c r="C35" s="333">
        <v>285672</v>
      </c>
      <c r="D35" s="331"/>
      <c r="E35" s="334">
        <v>137964</v>
      </c>
      <c r="F35" s="332">
        <v>147708</v>
      </c>
      <c r="G35" s="333">
        <f t="shared" si="1"/>
        <v>285672</v>
      </c>
      <c r="H35" s="331">
        <f t="shared" si="2"/>
        <v>0</v>
      </c>
      <c r="I35" s="331">
        <v>34</v>
      </c>
      <c r="J35" s="335">
        <v>147708</v>
      </c>
      <c r="K35" s="335">
        <f t="shared" si="3"/>
        <v>5432</v>
      </c>
      <c r="L35" s="335">
        <v>34</v>
      </c>
      <c r="M35" s="335">
        <v>142276</v>
      </c>
      <c r="Q35" s="325">
        <v>32</v>
      </c>
      <c r="R35" s="389">
        <v>1419</v>
      </c>
      <c r="S35" s="389">
        <v>1364</v>
      </c>
      <c r="T35" s="389">
        <v>1324</v>
      </c>
      <c r="U35" s="389">
        <v>1273</v>
      </c>
      <c r="V35" s="325">
        <v>1203</v>
      </c>
      <c r="W35" s="325">
        <v>217</v>
      </c>
      <c r="X35" s="325">
        <v>1172</v>
      </c>
      <c r="Y35" s="325">
        <v>1113</v>
      </c>
      <c r="Z35" s="325">
        <v>1059</v>
      </c>
      <c r="AA35" s="325">
        <v>1013</v>
      </c>
      <c r="AB35" s="325">
        <v>960</v>
      </c>
      <c r="AC35" s="326">
        <v>901</v>
      </c>
      <c r="AE35" s="325">
        <v>852</v>
      </c>
      <c r="AF35" s="325">
        <v>796</v>
      </c>
      <c r="AG35" s="325">
        <v>741</v>
      </c>
      <c r="AH35" s="325">
        <v>678</v>
      </c>
      <c r="AI35" s="325">
        <v>614</v>
      </c>
      <c r="AJ35" s="325">
        <v>557</v>
      </c>
      <c r="AK35" s="325">
        <v>506</v>
      </c>
      <c r="AL35" s="325">
        <v>458</v>
      </c>
      <c r="AM35" s="325">
        <v>400</v>
      </c>
      <c r="AN35" s="325">
        <v>331</v>
      </c>
      <c r="AO35" s="325">
        <v>305</v>
      </c>
      <c r="AP35" s="325">
        <v>267</v>
      </c>
      <c r="AQ35" s="325">
        <v>225</v>
      </c>
      <c r="AR35" s="325">
        <v>178</v>
      </c>
      <c r="AS35" s="325">
        <v>130</v>
      </c>
      <c r="AT35" s="325">
        <v>86</v>
      </c>
      <c r="AU35" s="325">
        <v>33</v>
      </c>
      <c r="AX35" s="325">
        <v>32</v>
      </c>
      <c r="AY35" s="325">
        <v>217</v>
      </c>
    </row>
    <row r="36" spans="1:51" x14ac:dyDescent="0.2">
      <c r="A36" s="331">
        <v>35</v>
      </c>
      <c r="B36" s="332">
        <v>113798</v>
      </c>
      <c r="C36" s="333">
        <v>14949</v>
      </c>
      <c r="D36" s="331"/>
      <c r="E36" s="334">
        <v>1761</v>
      </c>
      <c r="F36" s="332">
        <v>13188</v>
      </c>
      <c r="G36" s="333">
        <f t="shared" si="1"/>
        <v>14949</v>
      </c>
      <c r="H36" s="331">
        <f t="shared" si="2"/>
        <v>0</v>
      </c>
      <c r="I36" s="331">
        <v>35</v>
      </c>
      <c r="J36" s="335">
        <v>13188</v>
      </c>
      <c r="K36" s="335">
        <f t="shared" si="3"/>
        <v>787</v>
      </c>
      <c r="L36" s="335">
        <v>35</v>
      </c>
      <c r="M36" s="335">
        <v>12401</v>
      </c>
      <c r="Q36" s="325">
        <v>33</v>
      </c>
      <c r="R36" s="325">
        <v>265</v>
      </c>
      <c r="S36" s="325">
        <v>254</v>
      </c>
      <c r="T36" s="325">
        <v>244</v>
      </c>
      <c r="U36" s="325">
        <v>239</v>
      </c>
      <c r="V36" s="325">
        <v>227</v>
      </c>
      <c r="W36" s="325">
        <v>121305</v>
      </c>
      <c r="X36" s="325">
        <v>217</v>
      </c>
      <c r="Y36" s="325">
        <v>208</v>
      </c>
      <c r="Z36" s="325">
        <v>203</v>
      </c>
      <c r="AA36" s="325">
        <v>193</v>
      </c>
      <c r="AB36" s="325">
        <v>178</v>
      </c>
      <c r="AC36" s="326">
        <v>168</v>
      </c>
      <c r="AE36" s="325">
        <v>160</v>
      </c>
      <c r="AF36" s="325">
        <v>148</v>
      </c>
      <c r="AG36" s="325">
        <v>145</v>
      </c>
      <c r="AH36" s="325">
        <v>126</v>
      </c>
      <c r="AI36" s="325">
        <v>115</v>
      </c>
      <c r="AJ36" s="325">
        <v>112</v>
      </c>
      <c r="AK36" s="325">
        <v>102</v>
      </c>
      <c r="AL36" s="325">
        <v>93</v>
      </c>
      <c r="AM36" s="325">
        <v>85</v>
      </c>
      <c r="AN36" s="325">
        <v>68</v>
      </c>
      <c r="AO36" s="325">
        <v>53</v>
      </c>
      <c r="AP36" s="325">
        <v>47</v>
      </c>
      <c r="AQ36" s="325">
        <v>37</v>
      </c>
      <c r="AR36" s="325">
        <v>27</v>
      </c>
      <c r="AS36" s="325">
        <v>22</v>
      </c>
      <c r="AT36" s="325">
        <v>19</v>
      </c>
      <c r="AU36" s="325">
        <v>7</v>
      </c>
      <c r="AX36" s="325">
        <v>33</v>
      </c>
      <c r="AY36" s="389">
        <v>121305</v>
      </c>
    </row>
    <row r="37" spans="1:51" x14ac:dyDescent="0.2">
      <c r="A37" s="331">
        <v>36</v>
      </c>
      <c r="B37" s="332">
        <v>681647</v>
      </c>
      <c r="C37" s="333">
        <v>3152</v>
      </c>
      <c r="D37" s="331"/>
      <c r="E37" s="334">
        <v>893</v>
      </c>
      <c r="F37" s="332">
        <v>2259</v>
      </c>
      <c r="G37" s="333">
        <f t="shared" si="1"/>
        <v>3152</v>
      </c>
      <c r="H37" s="331">
        <f t="shared" si="2"/>
        <v>0</v>
      </c>
      <c r="I37" s="331">
        <v>36</v>
      </c>
      <c r="J37" s="335">
        <v>2259</v>
      </c>
      <c r="K37" s="335">
        <f t="shared" si="3"/>
        <v>110</v>
      </c>
      <c r="L37" s="335">
        <v>36</v>
      </c>
      <c r="M37" s="335">
        <v>2149</v>
      </c>
      <c r="Q37" s="325">
        <v>34</v>
      </c>
      <c r="R37" s="389">
        <v>147708</v>
      </c>
      <c r="S37" s="389">
        <v>142276</v>
      </c>
      <c r="T37" s="389">
        <v>136227</v>
      </c>
      <c r="U37" s="389">
        <v>131591</v>
      </c>
      <c r="V37" s="325">
        <v>126203</v>
      </c>
      <c r="W37" s="325">
        <v>9709</v>
      </c>
      <c r="X37" s="325">
        <v>117407</v>
      </c>
      <c r="Y37" s="325">
        <v>113080</v>
      </c>
      <c r="Z37" s="325">
        <v>108525</v>
      </c>
      <c r="AA37" s="325">
        <v>103477</v>
      </c>
      <c r="AB37" s="325">
        <v>98264</v>
      </c>
      <c r="AC37" s="326">
        <v>93709</v>
      </c>
      <c r="AE37" s="325">
        <v>88764</v>
      </c>
      <c r="AF37" s="325">
        <v>83130</v>
      </c>
      <c r="AG37" s="325">
        <v>77301</v>
      </c>
      <c r="AH37" s="325">
        <v>72552</v>
      </c>
      <c r="AI37" s="325">
        <v>67104</v>
      </c>
      <c r="AJ37" s="325">
        <v>61311</v>
      </c>
      <c r="AK37" s="325">
        <v>55653</v>
      </c>
      <c r="AL37" s="325">
        <v>51572</v>
      </c>
      <c r="AM37" s="325">
        <v>46749</v>
      </c>
      <c r="AN37" s="325">
        <v>38122</v>
      </c>
      <c r="AO37" s="325">
        <v>31711</v>
      </c>
      <c r="AP37" s="325">
        <v>27732</v>
      </c>
      <c r="AQ37" s="325">
        <v>22774</v>
      </c>
      <c r="AR37" s="325">
        <v>17655</v>
      </c>
      <c r="AS37" s="325">
        <v>12964</v>
      </c>
      <c r="AT37" s="325">
        <v>8978</v>
      </c>
      <c r="AU37" s="325">
        <v>4474</v>
      </c>
      <c r="AX37" s="325">
        <v>34</v>
      </c>
      <c r="AY37" s="389">
        <v>9709</v>
      </c>
    </row>
    <row r="38" spans="1:51" x14ac:dyDescent="0.2">
      <c r="A38" s="331">
        <v>37</v>
      </c>
      <c r="B38" s="332">
        <v>312289</v>
      </c>
      <c r="C38" s="333">
        <v>13032</v>
      </c>
      <c r="D38" s="331"/>
      <c r="E38" s="334">
        <v>4622</v>
      </c>
      <c r="F38" s="332">
        <v>8410</v>
      </c>
      <c r="G38" s="333">
        <f t="shared" si="1"/>
        <v>13032</v>
      </c>
      <c r="H38" s="331">
        <f t="shared" si="2"/>
        <v>0</v>
      </c>
      <c r="I38" s="331">
        <v>37</v>
      </c>
      <c r="J38" s="335">
        <v>8410</v>
      </c>
      <c r="K38" s="335">
        <f t="shared" si="3"/>
        <v>422</v>
      </c>
      <c r="L38" s="335">
        <v>37</v>
      </c>
      <c r="M38" s="335">
        <v>7988</v>
      </c>
      <c r="Q38" s="325">
        <v>35</v>
      </c>
      <c r="R38" s="389">
        <v>13188</v>
      </c>
      <c r="S38" s="389">
        <v>12401</v>
      </c>
      <c r="T38" s="389">
        <v>11583</v>
      </c>
      <c r="U38" s="389">
        <v>11010</v>
      </c>
      <c r="V38" s="325">
        <v>10329</v>
      </c>
      <c r="W38" s="325">
        <v>1729</v>
      </c>
      <c r="X38" s="325">
        <v>9238</v>
      </c>
      <c r="Y38" s="325">
        <v>8723</v>
      </c>
      <c r="Z38" s="325">
        <v>8205</v>
      </c>
      <c r="AA38" s="325">
        <v>7600</v>
      </c>
      <c r="AB38" s="325">
        <v>7034</v>
      </c>
      <c r="AC38" s="326">
        <v>6560</v>
      </c>
      <c r="AE38" s="325">
        <v>6038</v>
      </c>
      <c r="AF38" s="325">
        <v>5401</v>
      </c>
      <c r="AG38" s="325">
        <v>4797</v>
      </c>
      <c r="AH38" s="325">
        <v>4358</v>
      </c>
      <c r="AI38" s="325">
        <v>3899</v>
      </c>
      <c r="AJ38" s="325">
        <v>3418</v>
      </c>
      <c r="AK38" s="325">
        <v>2942</v>
      </c>
      <c r="AL38" s="325">
        <v>2572</v>
      </c>
      <c r="AM38" s="325">
        <v>2135</v>
      </c>
      <c r="AN38" s="325">
        <v>1539</v>
      </c>
      <c r="AO38" s="325">
        <v>1151</v>
      </c>
      <c r="AP38" s="325">
        <v>833</v>
      </c>
      <c r="AQ38" s="325">
        <v>491</v>
      </c>
      <c r="AR38" s="325">
        <v>289</v>
      </c>
      <c r="AS38" s="325">
        <v>206</v>
      </c>
      <c r="AT38" s="325">
        <v>157</v>
      </c>
      <c r="AU38" s="325">
        <v>77</v>
      </c>
      <c r="AX38" s="325">
        <v>35</v>
      </c>
      <c r="AY38" s="389">
        <v>1729</v>
      </c>
    </row>
    <row r="39" spans="1:51" x14ac:dyDescent="0.2">
      <c r="A39" s="331">
        <v>38</v>
      </c>
      <c r="B39" s="332">
        <v>277277</v>
      </c>
      <c r="C39" s="333">
        <v>12167</v>
      </c>
      <c r="D39" s="331"/>
      <c r="E39" s="334">
        <v>5003</v>
      </c>
      <c r="F39" s="332">
        <v>7164</v>
      </c>
      <c r="G39" s="333">
        <f t="shared" si="1"/>
        <v>12167</v>
      </c>
      <c r="H39" s="331">
        <f t="shared" si="2"/>
        <v>0</v>
      </c>
      <c r="I39" s="331">
        <v>38</v>
      </c>
      <c r="J39" s="335">
        <v>7164</v>
      </c>
      <c r="K39" s="335">
        <f t="shared" si="3"/>
        <v>373</v>
      </c>
      <c r="L39" s="335">
        <v>38</v>
      </c>
      <c r="M39" s="335">
        <v>6791</v>
      </c>
      <c r="Q39" s="325">
        <v>36</v>
      </c>
      <c r="R39" s="389">
        <v>2259</v>
      </c>
      <c r="S39" s="389">
        <v>2149</v>
      </c>
      <c r="T39" s="389">
        <v>2040</v>
      </c>
      <c r="U39" s="389">
        <v>1945</v>
      </c>
      <c r="V39" s="325">
        <v>1828</v>
      </c>
      <c r="W39" s="325">
        <v>6523</v>
      </c>
      <c r="X39" s="325">
        <v>1619</v>
      </c>
      <c r="Y39" s="325">
        <v>1526</v>
      </c>
      <c r="Z39" s="325">
        <v>1434</v>
      </c>
      <c r="AA39" s="325">
        <v>1364</v>
      </c>
      <c r="AB39" s="325">
        <v>1268</v>
      </c>
      <c r="AC39" s="326">
        <v>1186</v>
      </c>
      <c r="AE39" s="325">
        <v>1106</v>
      </c>
      <c r="AF39" s="325">
        <v>1023</v>
      </c>
      <c r="AG39" s="325">
        <v>931</v>
      </c>
      <c r="AH39" s="325">
        <v>850</v>
      </c>
      <c r="AI39" s="325">
        <v>771</v>
      </c>
      <c r="AJ39" s="325">
        <v>699</v>
      </c>
      <c r="AK39" s="325">
        <v>629</v>
      </c>
      <c r="AL39" s="325">
        <v>551</v>
      </c>
      <c r="AM39" s="325">
        <v>489</v>
      </c>
      <c r="AN39" s="325">
        <v>386</v>
      </c>
      <c r="AO39" s="325">
        <v>348</v>
      </c>
      <c r="AP39" s="325">
        <v>305</v>
      </c>
      <c r="AQ39" s="325">
        <v>241</v>
      </c>
      <c r="AR39" s="325">
        <v>193</v>
      </c>
      <c r="AS39" s="325">
        <v>131</v>
      </c>
      <c r="AT39" s="325">
        <v>89</v>
      </c>
      <c r="AU39" s="325">
        <v>46</v>
      </c>
      <c r="AX39" s="325">
        <v>36</v>
      </c>
      <c r="AY39" s="389">
        <v>6523</v>
      </c>
    </row>
    <row r="40" spans="1:51" x14ac:dyDescent="0.2">
      <c r="A40" s="331">
        <v>39</v>
      </c>
      <c r="B40" s="332">
        <v>374071</v>
      </c>
      <c r="C40" s="333">
        <v>79513</v>
      </c>
      <c r="D40" s="331"/>
      <c r="E40" s="334">
        <v>23735</v>
      </c>
      <c r="F40" s="332">
        <v>55778</v>
      </c>
      <c r="G40" s="333">
        <f t="shared" si="1"/>
        <v>79513</v>
      </c>
      <c r="H40" s="331">
        <f t="shared" si="2"/>
        <v>0</v>
      </c>
      <c r="I40" s="331">
        <v>39</v>
      </c>
      <c r="J40" s="335">
        <v>55778</v>
      </c>
      <c r="K40" s="335">
        <f t="shared" si="3"/>
        <v>2961</v>
      </c>
      <c r="L40" s="335">
        <v>39</v>
      </c>
      <c r="M40" s="335">
        <v>52817</v>
      </c>
      <c r="Q40" s="325">
        <v>37</v>
      </c>
      <c r="R40" s="389">
        <v>8410</v>
      </c>
      <c r="S40" s="389">
        <v>7988</v>
      </c>
      <c r="T40" s="389">
        <v>7566</v>
      </c>
      <c r="U40" s="389">
        <v>7207</v>
      </c>
      <c r="V40" s="325">
        <v>6818</v>
      </c>
      <c r="W40" s="325">
        <v>5596</v>
      </c>
      <c r="X40" s="325">
        <v>6336</v>
      </c>
      <c r="Y40" s="325">
        <v>6002</v>
      </c>
      <c r="Z40" s="325">
        <v>5698</v>
      </c>
      <c r="AA40" s="325">
        <v>5343</v>
      </c>
      <c r="AB40" s="325">
        <v>5039</v>
      </c>
      <c r="AC40" s="326">
        <v>4725</v>
      </c>
      <c r="AE40" s="325">
        <v>4435</v>
      </c>
      <c r="AF40" s="325">
        <v>4082</v>
      </c>
      <c r="AG40" s="325">
        <v>3775</v>
      </c>
      <c r="AH40" s="325">
        <v>3500</v>
      </c>
      <c r="AI40" s="325">
        <v>3238</v>
      </c>
      <c r="AJ40" s="325">
        <v>2958</v>
      </c>
      <c r="AK40" s="325">
        <v>2698</v>
      </c>
      <c r="AL40" s="325">
        <v>2460</v>
      </c>
      <c r="AM40" s="325">
        <v>2221</v>
      </c>
      <c r="AN40" s="325">
        <v>1724</v>
      </c>
      <c r="AO40" s="325">
        <v>1610</v>
      </c>
      <c r="AP40" s="325">
        <v>1391</v>
      </c>
      <c r="AQ40" s="325">
        <v>1134</v>
      </c>
      <c r="AR40" s="325">
        <v>900</v>
      </c>
      <c r="AS40" s="325">
        <v>636</v>
      </c>
      <c r="AT40" s="325">
        <v>383</v>
      </c>
      <c r="AU40" s="325">
        <v>182</v>
      </c>
      <c r="AX40" s="325">
        <v>37</v>
      </c>
      <c r="AY40" s="389">
        <v>5596</v>
      </c>
    </row>
    <row r="41" spans="1:51" x14ac:dyDescent="0.2">
      <c r="A41" s="331">
        <v>40</v>
      </c>
      <c r="B41" s="332">
        <v>31711</v>
      </c>
      <c r="C41" s="333">
        <v>3851</v>
      </c>
      <c r="D41" s="331"/>
      <c r="E41" s="334">
        <v>1628</v>
      </c>
      <c r="F41" s="332">
        <v>2223</v>
      </c>
      <c r="G41" s="333">
        <f t="shared" si="1"/>
        <v>3851</v>
      </c>
      <c r="H41" s="331">
        <f t="shared" si="2"/>
        <v>0</v>
      </c>
      <c r="I41" s="331">
        <v>40</v>
      </c>
      <c r="J41" s="335">
        <v>2223</v>
      </c>
      <c r="K41" s="335">
        <f t="shared" si="3"/>
        <v>78</v>
      </c>
      <c r="L41" s="335">
        <v>40</v>
      </c>
      <c r="M41" s="335">
        <v>2145</v>
      </c>
      <c r="Q41" s="325">
        <v>38</v>
      </c>
      <c r="R41" s="389">
        <v>7164</v>
      </c>
      <c r="S41" s="389">
        <v>6791</v>
      </c>
      <c r="T41" s="389">
        <v>6470</v>
      </c>
      <c r="U41" s="389">
        <v>6219</v>
      </c>
      <c r="V41" s="325">
        <v>5933</v>
      </c>
      <c r="W41" s="325">
        <v>43064</v>
      </c>
      <c r="X41" s="325">
        <v>5376</v>
      </c>
      <c r="Y41" s="325">
        <v>5138</v>
      </c>
      <c r="Z41" s="325">
        <v>4895</v>
      </c>
      <c r="AA41" s="325">
        <v>4578</v>
      </c>
      <c r="AB41" s="325">
        <v>4292</v>
      </c>
      <c r="AC41" s="326">
        <v>4102</v>
      </c>
      <c r="AE41" s="325">
        <v>3841</v>
      </c>
      <c r="AF41" s="325">
        <v>3516</v>
      </c>
      <c r="AG41" s="325">
        <v>3203</v>
      </c>
      <c r="AH41" s="325">
        <v>3013</v>
      </c>
      <c r="AI41" s="325">
        <v>2735</v>
      </c>
      <c r="AJ41" s="325">
        <v>2434</v>
      </c>
      <c r="AK41" s="325">
        <v>2152</v>
      </c>
      <c r="AL41" s="325">
        <v>1979</v>
      </c>
      <c r="AM41" s="325">
        <v>1782</v>
      </c>
      <c r="AN41" s="325">
        <v>1402</v>
      </c>
      <c r="AO41" s="325">
        <v>1182</v>
      </c>
      <c r="AP41" s="325">
        <v>1022</v>
      </c>
      <c r="AQ41" s="325">
        <v>852</v>
      </c>
      <c r="AR41" s="325">
        <v>628</v>
      </c>
      <c r="AS41" s="325">
        <v>445</v>
      </c>
      <c r="AT41" s="325">
        <v>312</v>
      </c>
      <c r="AU41" s="325">
        <v>161</v>
      </c>
      <c r="AX41" s="325">
        <v>38</v>
      </c>
      <c r="AY41" s="389">
        <v>43064</v>
      </c>
    </row>
    <row r="42" spans="1:51" x14ac:dyDescent="0.2">
      <c r="A42" s="331">
        <v>41</v>
      </c>
      <c r="B42" s="332">
        <v>736823</v>
      </c>
      <c r="C42" s="333">
        <v>28279</v>
      </c>
      <c r="D42" s="331"/>
      <c r="E42" s="334">
        <v>7743</v>
      </c>
      <c r="F42" s="332">
        <v>20536</v>
      </c>
      <c r="G42" s="333">
        <f t="shared" si="1"/>
        <v>28279</v>
      </c>
      <c r="H42" s="331">
        <f t="shared" si="2"/>
        <v>0</v>
      </c>
      <c r="I42" s="331">
        <v>41</v>
      </c>
      <c r="J42" s="335">
        <v>20536</v>
      </c>
      <c r="K42" s="335">
        <f t="shared" si="3"/>
        <v>906</v>
      </c>
      <c r="L42" s="335">
        <v>41</v>
      </c>
      <c r="M42" s="335">
        <v>19630</v>
      </c>
      <c r="Q42" s="325">
        <v>39</v>
      </c>
      <c r="R42" s="389">
        <v>55778</v>
      </c>
      <c r="S42" s="389">
        <v>52817</v>
      </c>
      <c r="T42" s="389">
        <v>49852</v>
      </c>
      <c r="U42" s="389">
        <v>48215</v>
      </c>
      <c r="V42" s="325">
        <v>45830</v>
      </c>
      <c r="W42" s="325">
        <v>1867</v>
      </c>
      <c r="X42" s="325">
        <v>39836</v>
      </c>
      <c r="Y42" s="325">
        <v>38217</v>
      </c>
      <c r="Z42" s="325">
        <v>36262</v>
      </c>
      <c r="AA42" s="325">
        <v>33791</v>
      </c>
      <c r="AB42" s="325">
        <v>31027</v>
      </c>
      <c r="AC42" s="326">
        <v>29616</v>
      </c>
      <c r="AE42" s="325">
        <v>27482</v>
      </c>
      <c r="AF42" s="325">
        <v>24749</v>
      </c>
      <c r="AG42" s="325">
        <v>22092</v>
      </c>
      <c r="AH42" s="325">
        <v>20601</v>
      </c>
      <c r="AI42" s="325">
        <v>18489</v>
      </c>
      <c r="AJ42" s="325">
        <v>16222</v>
      </c>
      <c r="AK42" s="325">
        <v>13758</v>
      </c>
      <c r="AL42" s="325">
        <v>12576</v>
      </c>
      <c r="AM42" s="325">
        <v>10746</v>
      </c>
      <c r="AN42" s="325">
        <v>8480</v>
      </c>
      <c r="AO42" s="325">
        <v>6761</v>
      </c>
      <c r="AP42" s="325">
        <v>5981</v>
      </c>
      <c r="AQ42" s="325">
        <v>4871</v>
      </c>
      <c r="AR42" s="325">
        <v>3654</v>
      </c>
      <c r="AS42" s="325">
        <v>2367</v>
      </c>
      <c r="AT42" s="325">
        <v>1690</v>
      </c>
      <c r="AU42" s="325">
        <v>841</v>
      </c>
      <c r="AX42" s="325">
        <v>39</v>
      </c>
      <c r="AY42" s="389">
        <v>1867</v>
      </c>
    </row>
    <row r="43" spans="1:51" x14ac:dyDescent="0.2">
      <c r="A43" s="331">
        <v>42</v>
      </c>
      <c r="B43" s="332">
        <v>9896</v>
      </c>
      <c r="C43" s="333">
        <v>1015</v>
      </c>
      <c r="D43" s="331"/>
      <c r="E43" s="334">
        <v>445</v>
      </c>
      <c r="F43" s="332">
        <v>570</v>
      </c>
      <c r="G43" s="333">
        <f t="shared" si="1"/>
        <v>1015</v>
      </c>
      <c r="H43" s="331">
        <f t="shared" si="2"/>
        <v>0</v>
      </c>
      <c r="I43" s="331">
        <v>42</v>
      </c>
      <c r="J43" s="335">
        <v>570</v>
      </c>
      <c r="K43" s="335">
        <f t="shared" si="3"/>
        <v>20</v>
      </c>
      <c r="L43" s="335">
        <v>42</v>
      </c>
      <c r="M43" s="335">
        <v>550</v>
      </c>
      <c r="Q43" s="325">
        <v>40</v>
      </c>
      <c r="R43" s="389">
        <v>2223</v>
      </c>
      <c r="S43" s="389">
        <v>2145</v>
      </c>
      <c r="T43" s="389">
        <v>2080</v>
      </c>
      <c r="U43" s="389">
        <v>2012</v>
      </c>
      <c r="V43" s="325">
        <v>1906</v>
      </c>
      <c r="W43" s="325">
        <v>16236</v>
      </c>
      <c r="X43" s="325">
        <v>1809</v>
      </c>
      <c r="Y43" s="325">
        <v>1735</v>
      </c>
      <c r="Z43" s="325">
        <v>1647</v>
      </c>
      <c r="AA43" s="325">
        <v>1586</v>
      </c>
      <c r="AB43" s="325">
        <v>1515</v>
      </c>
      <c r="AC43" s="326">
        <v>1466</v>
      </c>
      <c r="AE43" s="325">
        <v>1393</v>
      </c>
      <c r="AF43" s="325">
        <v>1299</v>
      </c>
      <c r="AG43" s="325">
        <v>1189</v>
      </c>
      <c r="AH43" s="325">
        <v>1097</v>
      </c>
      <c r="AI43" s="325">
        <v>1010</v>
      </c>
      <c r="AJ43" s="325">
        <v>930</v>
      </c>
      <c r="AK43" s="325">
        <v>845</v>
      </c>
      <c r="AL43" s="325">
        <v>751</v>
      </c>
      <c r="AM43" s="325">
        <v>667</v>
      </c>
      <c r="AN43" s="325">
        <v>561</v>
      </c>
      <c r="AO43" s="325">
        <v>499</v>
      </c>
      <c r="AP43" s="325">
        <v>427</v>
      </c>
      <c r="AQ43" s="325">
        <v>345</v>
      </c>
      <c r="AR43" s="325">
        <v>270</v>
      </c>
      <c r="AS43" s="325">
        <v>189</v>
      </c>
      <c r="AT43" s="325">
        <v>129</v>
      </c>
      <c r="AU43" s="325">
        <v>66</v>
      </c>
      <c r="AX43" s="325">
        <v>40</v>
      </c>
      <c r="AY43" s="389">
        <v>16236</v>
      </c>
    </row>
    <row r="44" spans="1:51" x14ac:dyDescent="0.2">
      <c r="A44" s="331">
        <v>43</v>
      </c>
      <c r="B44" s="332">
        <v>16450</v>
      </c>
      <c r="C44" s="333">
        <v>3234</v>
      </c>
      <c r="D44" s="331"/>
      <c r="E44" s="334">
        <v>878</v>
      </c>
      <c r="F44" s="332">
        <v>2356</v>
      </c>
      <c r="G44" s="333">
        <f t="shared" si="1"/>
        <v>3234</v>
      </c>
      <c r="H44" s="331">
        <f t="shared" si="2"/>
        <v>0</v>
      </c>
      <c r="I44" s="331">
        <v>43</v>
      </c>
      <c r="J44" s="335">
        <v>2356</v>
      </c>
      <c r="K44" s="335">
        <f t="shared" si="3"/>
        <v>116</v>
      </c>
      <c r="L44" s="335">
        <v>43</v>
      </c>
      <c r="M44" s="335">
        <v>2240</v>
      </c>
      <c r="Q44" s="325">
        <v>41</v>
      </c>
      <c r="R44" s="389">
        <v>20536</v>
      </c>
      <c r="S44" s="389">
        <v>19630</v>
      </c>
      <c r="T44" s="389">
        <v>18735</v>
      </c>
      <c r="U44" s="389">
        <v>17877</v>
      </c>
      <c r="V44" s="325">
        <v>17059</v>
      </c>
      <c r="W44" s="325">
        <v>478</v>
      </c>
      <c r="X44" s="325">
        <v>15435</v>
      </c>
      <c r="Y44" s="325">
        <v>14687</v>
      </c>
      <c r="Z44" s="325">
        <v>13942</v>
      </c>
      <c r="AA44" s="325">
        <v>13225</v>
      </c>
      <c r="AB44" s="325">
        <v>12567</v>
      </c>
      <c r="AC44" s="326">
        <v>11931</v>
      </c>
      <c r="AE44" s="325">
        <v>11200</v>
      </c>
      <c r="AF44" s="325">
        <v>10392</v>
      </c>
      <c r="AG44" s="325">
        <v>9580</v>
      </c>
      <c r="AH44" s="325">
        <v>8816</v>
      </c>
      <c r="AI44" s="325">
        <v>8072</v>
      </c>
      <c r="AJ44" s="325">
        <v>7352</v>
      </c>
      <c r="AK44" s="325">
        <v>6677</v>
      </c>
      <c r="AL44" s="325">
        <v>6008</v>
      </c>
      <c r="AM44" s="325">
        <v>5385</v>
      </c>
      <c r="AN44" s="325">
        <v>4451</v>
      </c>
      <c r="AO44" s="325">
        <v>3746</v>
      </c>
      <c r="AP44" s="325">
        <v>3119</v>
      </c>
      <c r="AQ44" s="325">
        <v>2486</v>
      </c>
      <c r="AR44" s="325">
        <v>1941</v>
      </c>
      <c r="AS44" s="325">
        <v>1374</v>
      </c>
      <c r="AT44" s="325">
        <v>939</v>
      </c>
      <c r="AU44" s="325">
        <v>453</v>
      </c>
      <c r="AX44" s="325">
        <v>41</v>
      </c>
      <c r="AY44" s="325">
        <v>478</v>
      </c>
    </row>
    <row r="45" spans="1:51" x14ac:dyDescent="0.2">
      <c r="A45" s="331">
        <v>44</v>
      </c>
      <c r="B45" s="332">
        <v>33989</v>
      </c>
      <c r="C45" s="333">
        <v>16190</v>
      </c>
      <c r="D45" s="331"/>
      <c r="E45" s="334">
        <v>6699</v>
      </c>
      <c r="F45" s="332">
        <v>9491</v>
      </c>
      <c r="G45" s="333">
        <f t="shared" si="1"/>
        <v>16190</v>
      </c>
      <c r="H45" s="331">
        <f t="shared" si="2"/>
        <v>0</v>
      </c>
      <c r="I45" s="331">
        <v>44</v>
      </c>
      <c r="J45" s="335">
        <v>9491</v>
      </c>
      <c r="K45" s="335">
        <f t="shared" si="3"/>
        <v>309</v>
      </c>
      <c r="L45" s="335">
        <v>44</v>
      </c>
      <c r="M45" s="335">
        <v>9182</v>
      </c>
      <c r="Q45" s="325">
        <v>42</v>
      </c>
      <c r="R45" s="325">
        <v>570</v>
      </c>
      <c r="S45" s="325">
        <v>550</v>
      </c>
      <c r="T45" s="325">
        <v>535</v>
      </c>
      <c r="U45" s="325">
        <v>517</v>
      </c>
      <c r="V45" s="325">
        <v>496</v>
      </c>
      <c r="W45" s="325">
        <v>1803</v>
      </c>
      <c r="X45" s="325">
        <v>479</v>
      </c>
      <c r="Y45" s="325">
        <v>451</v>
      </c>
      <c r="Z45" s="325">
        <v>436</v>
      </c>
      <c r="AA45" s="325">
        <v>408</v>
      </c>
      <c r="AB45" s="325">
        <v>391</v>
      </c>
      <c r="AC45" s="326">
        <v>368</v>
      </c>
      <c r="AE45" s="325">
        <v>346</v>
      </c>
      <c r="AF45" s="325">
        <v>328</v>
      </c>
      <c r="AG45" s="325">
        <v>309</v>
      </c>
      <c r="AH45" s="325">
        <v>278</v>
      </c>
      <c r="AI45" s="325">
        <v>247</v>
      </c>
      <c r="AJ45" s="325">
        <v>223</v>
      </c>
      <c r="AK45" s="325">
        <v>199</v>
      </c>
      <c r="AL45" s="325">
        <v>184</v>
      </c>
      <c r="AM45" s="325">
        <v>165</v>
      </c>
      <c r="AN45" s="325">
        <v>132</v>
      </c>
      <c r="AO45" s="325">
        <v>124</v>
      </c>
      <c r="AP45" s="325">
        <v>113</v>
      </c>
      <c r="AQ45" s="325">
        <v>91</v>
      </c>
      <c r="AR45" s="325">
        <v>71</v>
      </c>
      <c r="AS45" s="325">
        <v>55</v>
      </c>
      <c r="AT45" s="325">
        <v>33</v>
      </c>
      <c r="AU45" s="325">
        <v>16</v>
      </c>
      <c r="AX45" s="325">
        <v>42</v>
      </c>
      <c r="AY45" s="389">
        <v>1803</v>
      </c>
    </row>
    <row r="46" spans="1:51" x14ac:dyDescent="0.2">
      <c r="A46" s="331">
        <v>45</v>
      </c>
      <c r="B46" s="332">
        <v>12261</v>
      </c>
      <c r="C46" s="333">
        <v>1829</v>
      </c>
      <c r="D46" s="331"/>
      <c r="E46" s="334">
        <v>649</v>
      </c>
      <c r="F46" s="332">
        <v>1180</v>
      </c>
      <c r="G46" s="333">
        <f t="shared" si="1"/>
        <v>1829</v>
      </c>
      <c r="H46" s="331">
        <f t="shared" si="2"/>
        <v>0</v>
      </c>
      <c r="I46" s="331">
        <v>45</v>
      </c>
      <c r="J46" s="335">
        <v>1180</v>
      </c>
      <c r="K46" s="335">
        <f t="shared" si="3"/>
        <v>73</v>
      </c>
      <c r="L46" s="335">
        <v>45</v>
      </c>
      <c r="M46" s="335">
        <v>1107</v>
      </c>
      <c r="Q46" s="325">
        <v>43</v>
      </c>
      <c r="R46" s="389">
        <v>2356</v>
      </c>
      <c r="S46" s="389">
        <v>2240</v>
      </c>
      <c r="T46" s="389">
        <v>2129</v>
      </c>
      <c r="U46" s="389">
        <v>2022</v>
      </c>
      <c r="V46" s="325">
        <v>1907</v>
      </c>
      <c r="W46" s="325">
        <v>7936</v>
      </c>
      <c r="X46" s="325">
        <v>1745</v>
      </c>
      <c r="Y46" s="325">
        <v>1648</v>
      </c>
      <c r="Z46" s="325">
        <v>1536</v>
      </c>
      <c r="AA46" s="325">
        <v>1435</v>
      </c>
      <c r="AB46" s="325">
        <v>1352</v>
      </c>
      <c r="AC46" s="326">
        <v>1255</v>
      </c>
      <c r="AE46" s="325">
        <v>1171</v>
      </c>
      <c r="AF46" s="325">
        <v>1064</v>
      </c>
      <c r="AG46" s="325">
        <v>968</v>
      </c>
      <c r="AH46" s="325">
        <v>887</v>
      </c>
      <c r="AI46" s="325">
        <v>817</v>
      </c>
      <c r="AJ46" s="325">
        <v>730</v>
      </c>
      <c r="AK46" s="325">
        <v>647</v>
      </c>
      <c r="AL46" s="325">
        <v>582</v>
      </c>
      <c r="AM46" s="325">
        <v>517</v>
      </c>
      <c r="AN46" s="325">
        <v>410</v>
      </c>
      <c r="AO46" s="325">
        <v>352</v>
      </c>
      <c r="AP46" s="325">
        <v>294</v>
      </c>
      <c r="AQ46" s="325">
        <v>220</v>
      </c>
      <c r="AR46" s="325">
        <v>172</v>
      </c>
      <c r="AS46" s="325">
        <v>111</v>
      </c>
      <c r="AT46" s="325">
        <v>69</v>
      </c>
      <c r="AU46" s="325">
        <v>41</v>
      </c>
      <c r="AX46" s="325">
        <v>43</v>
      </c>
      <c r="AY46" s="389">
        <v>7936</v>
      </c>
    </row>
    <row r="47" spans="1:51" x14ac:dyDescent="0.2">
      <c r="A47" s="331">
        <v>46</v>
      </c>
      <c r="B47" s="332">
        <v>4672764</v>
      </c>
      <c r="C47" s="333">
        <v>75028</v>
      </c>
      <c r="D47" s="331"/>
      <c r="E47" s="334">
        <v>52017</v>
      </c>
      <c r="F47" s="332">
        <v>23011</v>
      </c>
      <c r="G47" s="333">
        <f t="shared" si="1"/>
        <v>75028</v>
      </c>
      <c r="H47" s="331">
        <f t="shared" si="2"/>
        <v>0</v>
      </c>
      <c r="I47" s="331">
        <v>46</v>
      </c>
      <c r="J47" s="335">
        <v>23011</v>
      </c>
      <c r="K47" s="335">
        <f t="shared" si="3"/>
        <v>450</v>
      </c>
      <c r="L47" s="335">
        <v>46</v>
      </c>
      <c r="M47" s="335">
        <v>22561</v>
      </c>
      <c r="Q47" s="325">
        <v>44</v>
      </c>
      <c r="R47" s="389">
        <v>9491</v>
      </c>
      <c r="S47" s="389">
        <v>9182</v>
      </c>
      <c r="T47" s="389">
        <v>8816</v>
      </c>
      <c r="U47" s="389">
        <v>8527</v>
      </c>
      <c r="V47" s="325">
        <v>8229</v>
      </c>
      <c r="W47" s="325">
        <v>891</v>
      </c>
      <c r="X47" s="325">
        <v>8055</v>
      </c>
      <c r="Y47" s="325">
        <v>7753</v>
      </c>
      <c r="Z47" s="325">
        <v>7437</v>
      </c>
      <c r="AA47" s="325">
        <v>7112</v>
      </c>
      <c r="AB47" s="325">
        <v>6710</v>
      </c>
      <c r="AC47" s="326">
        <v>6374</v>
      </c>
      <c r="AE47" s="325">
        <v>6046</v>
      </c>
      <c r="AF47" s="325">
        <v>5667</v>
      </c>
      <c r="AG47" s="325">
        <v>5235</v>
      </c>
      <c r="AH47" s="325">
        <v>4902</v>
      </c>
      <c r="AI47" s="325">
        <v>4544</v>
      </c>
      <c r="AJ47" s="325">
        <v>4173</v>
      </c>
      <c r="AK47" s="325">
        <v>3732</v>
      </c>
      <c r="AL47" s="325">
        <v>3406</v>
      </c>
      <c r="AM47" s="325">
        <v>3056</v>
      </c>
      <c r="AN47" s="325">
        <v>2530</v>
      </c>
      <c r="AO47" s="325">
        <v>2211</v>
      </c>
      <c r="AP47" s="325">
        <v>1877</v>
      </c>
      <c r="AQ47" s="325">
        <v>1553</v>
      </c>
      <c r="AR47" s="325">
        <v>1198</v>
      </c>
      <c r="AS47" s="325">
        <v>866</v>
      </c>
      <c r="AT47" s="325">
        <v>565</v>
      </c>
      <c r="AU47" s="325">
        <v>297</v>
      </c>
      <c r="AX47" s="325">
        <v>44</v>
      </c>
      <c r="AY47" s="325">
        <v>891</v>
      </c>
    </row>
    <row r="48" spans="1:51" x14ac:dyDescent="0.2">
      <c r="A48" s="331">
        <v>47</v>
      </c>
      <c r="B48" s="332">
        <v>442800</v>
      </c>
      <c r="C48" s="333">
        <v>22848</v>
      </c>
      <c r="D48" s="331"/>
      <c r="E48" s="334">
        <v>4453</v>
      </c>
      <c r="F48" s="332">
        <v>18395</v>
      </c>
      <c r="G48" s="333">
        <f t="shared" si="1"/>
        <v>22848</v>
      </c>
      <c r="H48" s="331">
        <f t="shared" si="2"/>
        <v>0</v>
      </c>
      <c r="I48" s="331">
        <v>47</v>
      </c>
      <c r="J48" s="335">
        <v>18395</v>
      </c>
      <c r="K48" s="335">
        <f t="shared" si="3"/>
        <v>952</v>
      </c>
      <c r="L48" s="335">
        <v>47</v>
      </c>
      <c r="M48" s="335">
        <v>17443</v>
      </c>
      <c r="Q48" s="325">
        <v>45</v>
      </c>
      <c r="R48" s="389">
        <v>1180</v>
      </c>
      <c r="S48" s="389">
        <v>1107</v>
      </c>
      <c r="T48" s="389">
        <v>1050</v>
      </c>
      <c r="U48" s="325">
        <v>997</v>
      </c>
      <c r="V48" s="325">
        <v>940</v>
      </c>
      <c r="W48" s="325">
        <v>20569</v>
      </c>
      <c r="X48" s="325">
        <v>874</v>
      </c>
      <c r="Y48" s="325">
        <v>836</v>
      </c>
      <c r="Z48" s="325">
        <v>784</v>
      </c>
      <c r="AA48" s="325">
        <v>736</v>
      </c>
      <c r="AB48" s="325">
        <v>698</v>
      </c>
      <c r="AC48" s="326">
        <v>658</v>
      </c>
      <c r="AE48" s="325">
        <v>612</v>
      </c>
      <c r="AF48" s="325">
        <v>569</v>
      </c>
      <c r="AG48" s="325">
        <v>517</v>
      </c>
      <c r="AH48" s="325">
        <v>473</v>
      </c>
      <c r="AI48" s="325">
        <v>436</v>
      </c>
      <c r="AJ48" s="325">
        <v>404</v>
      </c>
      <c r="AK48" s="325">
        <v>368</v>
      </c>
      <c r="AL48" s="325">
        <v>338</v>
      </c>
      <c r="AM48" s="325">
        <v>293</v>
      </c>
      <c r="AN48" s="325">
        <v>239</v>
      </c>
      <c r="AO48" s="325">
        <v>215</v>
      </c>
      <c r="AP48" s="325">
        <v>183</v>
      </c>
      <c r="AQ48" s="325">
        <v>145</v>
      </c>
      <c r="AR48" s="325">
        <v>114</v>
      </c>
      <c r="AS48" s="325">
        <v>85</v>
      </c>
      <c r="AT48" s="325">
        <v>61</v>
      </c>
      <c r="AU48" s="325">
        <v>25</v>
      </c>
      <c r="AX48" s="325">
        <v>45</v>
      </c>
      <c r="AY48" s="389">
        <v>20569</v>
      </c>
    </row>
    <row r="49" spans="1:51" x14ac:dyDescent="0.2">
      <c r="A49" s="331">
        <v>48</v>
      </c>
      <c r="B49" s="332">
        <v>19269</v>
      </c>
      <c r="C49" s="333">
        <v>1333</v>
      </c>
      <c r="D49" s="331"/>
      <c r="E49" s="334">
        <v>545</v>
      </c>
      <c r="F49" s="332">
        <v>788</v>
      </c>
      <c r="G49" s="333">
        <f t="shared" si="1"/>
        <v>1333</v>
      </c>
      <c r="H49" s="331">
        <f t="shared" si="2"/>
        <v>0</v>
      </c>
      <c r="I49" s="331">
        <v>48</v>
      </c>
      <c r="J49" s="335">
        <v>788</v>
      </c>
      <c r="K49" s="335">
        <f t="shared" si="3"/>
        <v>33</v>
      </c>
      <c r="L49" s="335">
        <v>48</v>
      </c>
      <c r="M49" s="335">
        <v>755</v>
      </c>
      <c r="Q49" s="325">
        <v>46</v>
      </c>
      <c r="R49" s="389">
        <v>23011</v>
      </c>
      <c r="S49" s="389">
        <v>22561</v>
      </c>
      <c r="T49" s="389">
        <v>22093</v>
      </c>
      <c r="U49" s="389">
        <v>21624</v>
      </c>
      <c r="V49" s="325">
        <v>21094</v>
      </c>
      <c r="W49" s="325">
        <v>13932</v>
      </c>
      <c r="X49" s="325">
        <v>20061</v>
      </c>
      <c r="Y49" s="325">
        <v>19378</v>
      </c>
      <c r="Z49" s="325">
        <v>18811</v>
      </c>
      <c r="AA49" s="325">
        <v>18224</v>
      </c>
      <c r="AB49" s="325">
        <v>17607</v>
      </c>
      <c r="AC49" s="326">
        <v>17004</v>
      </c>
      <c r="AE49" s="325">
        <v>16397</v>
      </c>
      <c r="AF49" s="325">
        <v>15768</v>
      </c>
      <c r="AG49" s="325">
        <v>15204</v>
      </c>
      <c r="AH49" s="325">
        <v>14668</v>
      </c>
      <c r="AI49" s="325">
        <v>14197</v>
      </c>
      <c r="AJ49" s="325">
        <v>13566</v>
      </c>
      <c r="AK49" s="325">
        <v>12877</v>
      </c>
      <c r="AL49" s="325">
        <v>11937</v>
      </c>
      <c r="AM49" s="325">
        <v>11442</v>
      </c>
      <c r="AN49" s="325">
        <v>10207</v>
      </c>
      <c r="AO49" s="325">
        <v>9441</v>
      </c>
      <c r="AP49" s="325">
        <v>8199</v>
      </c>
      <c r="AQ49" s="325">
        <v>6864</v>
      </c>
      <c r="AR49" s="325">
        <v>5477</v>
      </c>
      <c r="AS49" s="325">
        <v>4051</v>
      </c>
      <c r="AT49" s="325">
        <v>2838</v>
      </c>
      <c r="AU49" s="325">
        <v>1475</v>
      </c>
      <c r="AX49" s="325">
        <v>46</v>
      </c>
      <c r="AY49" s="389">
        <v>13932</v>
      </c>
    </row>
    <row r="50" spans="1:51" x14ac:dyDescent="0.2">
      <c r="A50" s="331">
        <v>49</v>
      </c>
      <c r="B50" s="332">
        <v>172392</v>
      </c>
      <c r="C50" s="333">
        <v>2624</v>
      </c>
      <c r="D50" s="331"/>
      <c r="E50" s="334">
        <v>930</v>
      </c>
      <c r="F50" s="332">
        <v>1694</v>
      </c>
      <c r="G50" s="333">
        <f t="shared" si="1"/>
        <v>2624</v>
      </c>
      <c r="H50" s="331">
        <f t="shared" si="2"/>
        <v>0</v>
      </c>
      <c r="I50" s="331">
        <v>49</v>
      </c>
      <c r="J50" s="335">
        <v>1694</v>
      </c>
      <c r="K50" s="335">
        <f t="shared" si="3"/>
        <v>74</v>
      </c>
      <c r="L50" s="335">
        <v>49</v>
      </c>
      <c r="M50" s="335">
        <v>1620</v>
      </c>
      <c r="Q50" s="325">
        <v>47</v>
      </c>
      <c r="R50" s="389">
        <v>18395</v>
      </c>
      <c r="S50" s="389">
        <v>17443</v>
      </c>
      <c r="T50" s="389">
        <v>16549</v>
      </c>
      <c r="U50" s="389">
        <v>15679</v>
      </c>
      <c r="V50" s="325">
        <v>14796</v>
      </c>
      <c r="W50" s="325">
        <v>636</v>
      </c>
      <c r="X50" s="325">
        <v>13098</v>
      </c>
      <c r="Y50" s="325">
        <v>12209</v>
      </c>
      <c r="Z50" s="325">
        <v>11392</v>
      </c>
      <c r="AA50" s="325">
        <v>10496</v>
      </c>
      <c r="AB50" s="325">
        <v>9770</v>
      </c>
      <c r="AC50" s="326">
        <v>9051</v>
      </c>
      <c r="AE50" s="325">
        <v>8405</v>
      </c>
      <c r="AF50" s="325">
        <v>7656</v>
      </c>
      <c r="AG50" s="325">
        <v>6891</v>
      </c>
      <c r="AH50" s="325">
        <v>6170</v>
      </c>
      <c r="AI50" s="325">
        <v>5488</v>
      </c>
      <c r="AJ50" s="325">
        <v>4883</v>
      </c>
      <c r="AK50" s="325">
        <v>4321</v>
      </c>
      <c r="AL50" s="325">
        <v>3776</v>
      </c>
      <c r="AM50" s="325">
        <v>3302</v>
      </c>
      <c r="AN50" s="325">
        <v>2578</v>
      </c>
      <c r="AO50" s="325">
        <v>2232</v>
      </c>
      <c r="AP50" s="325">
        <v>1902</v>
      </c>
      <c r="AQ50" s="325">
        <v>1599</v>
      </c>
      <c r="AR50" s="325">
        <v>1220</v>
      </c>
      <c r="AS50" s="325">
        <v>869</v>
      </c>
      <c r="AT50" s="325">
        <v>554</v>
      </c>
      <c r="AU50" s="325">
        <v>301</v>
      </c>
      <c r="AX50" s="325">
        <v>47</v>
      </c>
      <c r="AY50" s="325">
        <v>636</v>
      </c>
    </row>
    <row r="51" spans="1:51" x14ac:dyDescent="0.2">
      <c r="A51" s="331">
        <v>50</v>
      </c>
      <c r="B51" s="332">
        <v>204089</v>
      </c>
      <c r="C51" s="333">
        <v>1226</v>
      </c>
      <c r="D51" s="331"/>
      <c r="E51" s="334">
        <v>414</v>
      </c>
      <c r="F51" s="332">
        <v>812</v>
      </c>
      <c r="G51" s="333">
        <f t="shared" si="1"/>
        <v>1226</v>
      </c>
      <c r="H51" s="331">
        <f t="shared" si="2"/>
        <v>0</v>
      </c>
      <c r="I51" s="331">
        <v>50</v>
      </c>
      <c r="J51" s="335">
        <v>812</v>
      </c>
      <c r="K51" s="335">
        <f t="shared" si="3"/>
        <v>28</v>
      </c>
      <c r="L51" s="335">
        <v>50</v>
      </c>
      <c r="M51" s="335">
        <v>784</v>
      </c>
      <c r="Q51" s="325">
        <v>48</v>
      </c>
      <c r="R51" s="325">
        <v>788</v>
      </c>
      <c r="S51" s="325">
        <v>755</v>
      </c>
      <c r="T51" s="325">
        <v>727</v>
      </c>
      <c r="U51" s="325">
        <v>691</v>
      </c>
      <c r="V51" s="325">
        <v>659</v>
      </c>
      <c r="W51" s="325">
        <v>1387</v>
      </c>
      <c r="X51" s="325">
        <v>659</v>
      </c>
      <c r="Y51" s="325">
        <v>615</v>
      </c>
      <c r="Z51" s="325">
        <v>583</v>
      </c>
      <c r="AA51" s="325">
        <v>543</v>
      </c>
      <c r="AB51" s="325">
        <v>517</v>
      </c>
      <c r="AC51" s="326">
        <v>471</v>
      </c>
      <c r="AE51" s="325">
        <v>444</v>
      </c>
      <c r="AF51" s="325">
        <v>403</v>
      </c>
      <c r="AG51" s="325">
        <v>366</v>
      </c>
      <c r="AH51" s="325">
        <v>342</v>
      </c>
      <c r="AI51" s="325">
        <v>317</v>
      </c>
      <c r="AJ51" s="325">
        <v>287</v>
      </c>
      <c r="AK51" s="325">
        <v>263</v>
      </c>
      <c r="AL51" s="325">
        <v>234</v>
      </c>
      <c r="AM51" s="325">
        <v>212</v>
      </c>
      <c r="AN51" s="325">
        <v>169</v>
      </c>
      <c r="AO51" s="325">
        <v>149</v>
      </c>
      <c r="AP51" s="325">
        <v>122</v>
      </c>
      <c r="AQ51" s="325">
        <v>97</v>
      </c>
      <c r="AR51" s="325">
        <v>68</v>
      </c>
      <c r="AS51" s="325">
        <v>48</v>
      </c>
      <c r="AT51" s="325">
        <v>34</v>
      </c>
      <c r="AU51" s="325">
        <v>19</v>
      </c>
      <c r="AX51" s="325">
        <v>48</v>
      </c>
      <c r="AY51" s="389">
        <v>1387</v>
      </c>
    </row>
    <row r="52" spans="1:51" x14ac:dyDescent="0.2">
      <c r="A52" s="331">
        <v>51</v>
      </c>
      <c r="B52" s="332">
        <v>708</v>
      </c>
      <c r="C52" s="333">
        <v>152</v>
      </c>
      <c r="D52" s="331"/>
      <c r="E52" s="334">
        <v>78</v>
      </c>
      <c r="F52" s="332">
        <v>74</v>
      </c>
      <c r="G52" s="333">
        <f t="shared" si="1"/>
        <v>152</v>
      </c>
      <c r="H52" s="331">
        <f t="shared" si="2"/>
        <v>0</v>
      </c>
      <c r="I52" s="331">
        <v>51</v>
      </c>
      <c r="J52" s="335">
        <v>74</v>
      </c>
      <c r="K52" s="335">
        <f t="shared" si="3"/>
        <v>0</v>
      </c>
      <c r="L52" s="335">
        <v>51</v>
      </c>
      <c r="M52" s="335">
        <v>74</v>
      </c>
      <c r="Q52" s="325">
        <v>49</v>
      </c>
      <c r="R52" s="389">
        <v>1694</v>
      </c>
      <c r="S52" s="389">
        <v>1620</v>
      </c>
      <c r="T52" s="389">
        <v>1587</v>
      </c>
      <c r="U52" s="389">
        <v>1513</v>
      </c>
      <c r="V52" s="325">
        <v>1414</v>
      </c>
      <c r="W52" s="325">
        <v>647</v>
      </c>
      <c r="X52" s="325">
        <v>1357</v>
      </c>
      <c r="Y52" s="325">
        <v>1282</v>
      </c>
      <c r="Z52" s="325">
        <v>1216</v>
      </c>
      <c r="AA52" s="325">
        <v>1155</v>
      </c>
      <c r="AB52" s="325">
        <v>1085</v>
      </c>
      <c r="AC52" s="326">
        <v>1003</v>
      </c>
      <c r="AE52" s="325">
        <v>952</v>
      </c>
      <c r="AF52" s="325">
        <v>878</v>
      </c>
      <c r="AG52" s="325">
        <v>803</v>
      </c>
      <c r="AH52" s="325">
        <v>737</v>
      </c>
      <c r="AI52" s="325">
        <v>675</v>
      </c>
      <c r="AJ52" s="325">
        <v>616</v>
      </c>
      <c r="AK52" s="325">
        <v>562</v>
      </c>
      <c r="AL52" s="325">
        <v>516</v>
      </c>
      <c r="AM52" s="325">
        <v>469</v>
      </c>
      <c r="AN52" s="325">
        <v>390</v>
      </c>
      <c r="AO52" s="325">
        <v>363</v>
      </c>
      <c r="AP52" s="325">
        <v>297</v>
      </c>
      <c r="AQ52" s="325">
        <v>239</v>
      </c>
      <c r="AR52" s="325">
        <v>199</v>
      </c>
      <c r="AS52" s="325">
        <v>142</v>
      </c>
      <c r="AT52" s="325">
        <v>93</v>
      </c>
      <c r="AU52" s="325">
        <v>41</v>
      </c>
      <c r="AX52" s="325">
        <v>49</v>
      </c>
      <c r="AY52" s="325">
        <v>647</v>
      </c>
    </row>
    <row r="53" spans="1:51" x14ac:dyDescent="0.2">
      <c r="A53" s="331">
        <v>52</v>
      </c>
      <c r="B53" s="332">
        <v>63768</v>
      </c>
      <c r="C53" s="333">
        <v>13494</v>
      </c>
      <c r="D53" s="331"/>
      <c r="E53" s="334">
        <v>5887</v>
      </c>
      <c r="F53" s="332">
        <v>7607</v>
      </c>
      <c r="G53" s="333">
        <f t="shared" si="1"/>
        <v>13494</v>
      </c>
      <c r="H53" s="331">
        <f t="shared" si="2"/>
        <v>0</v>
      </c>
      <c r="I53" s="331">
        <v>52</v>
      </c>
      <c r="J53" s="335">
        <v>7607</v>
      </c>
      <c r="K53" s="335">
        <f t="shared" si="3"/>
        <v>285</v>
      </c>
      <c r="L53" s="335">
        <v>52</v>
      </c>
      <c r="M53" s="335">
        <v>7322</v>
      </c>
      <c r="Q53" s="325">
        <v>50</v>
      </c>
      <c r="R53" s="325">
        <v>812</v>
      </c>
      <c r="S53" s="325">
        <v>784</v>
      </c>
      <c r="T53" s="325">
        <v>748</v>
      </c>
      <c r="U53" s="325">
        <v>714</v>
      </c>
      <c r="V53" s="325">
        <v>683</v>
      </c>
      <c r="W53" s="325">
        <v>68</v>
      </c>
      <c r="X53" s="325">
        <v>654</v>
      </c>
      <c r="Y53" s="325">
        <v>624</v>
      </c>
      <c r="Z53" s="325">
        <v>591</v>
      </c>
      <c r="AA53" s="325">
        <v>561</v>
      </c>
      <c r="AB53" s="325">
        <v>528</v>
      </c>
      <c r="AC53" s="326">
        <v>488</v>
      </c>
      <c r="AE53" s="325">
        <v>445</v>
      </c>
      <c r="AF53" s="325">
        <v>412</v>
      </c>
      <c r="AG53" s="325">
        <v>380</v>
      </c>
      <c r="AH53" s="325">
        <v>340</v>
      </c>
      <c r="AI53" s="325">
        <v>308</v>
      </c>
      <c r="AJ53" s="325">
        <v>276</v>
      </c>
      <c r="AK53" s="325">
        <v>255</v>
      </c>
      <c r="AL53" s="325">
        <v>228</v>
      </c>
      <c r="AM53" s="325">
        <v>200</v>
      </c>
      <c r="AN53" s="325">
        <v>168</v>
      </c>
      <c r="AO53" s="325">
        <v>144</v>
      </c>
      <c r="AP53" s="325">
        <v>121</v>
      </c>
      <c r="AQ53" s="325">
        <v>97</v>
      </c>
      <c r="AR53" s="325">
        <v>71</v>
      </c>
      <c r="AS53" s="325">
        <v>49</v>
      </c>
      <c r="AT53" s="325">
        <v>38</v>
      </c>
      <c r="AU53" s="325">
        <v>20</v>
      </c>
      <c r="AX53" s="325">
        <v>50</v>
      </c>
      <c r="AY53" s="325">
        <v>68</v>
      </c>
    </row>
    <row r="54" spans="1:51" x14ac:dyDescent="0.2">
      <c r="A54" s="331">
        <v>53</v>
      </c>
      <c r="B54" s="332">
        <v>22967</v>
      </c>
      <c r="C54" s="333">
        <v>1324</v>
      </c>
      <c r="D54" s="331"/>
      <c r="E54" s="334">
        <v>529</v>
      </c>
      <c r="F54" s="332">
        <v>795</v>
      </c>
      <c r="G54" s="333">
        <f t="shared" si="1"/>
        <v>1324</v>
      </c>
      <c r="H54" s="331">
        <f t="shared" si="2"/>
        <v>0</v>
      </c>
      <c r="I54" s="331">
        <v>53</v>
      </c>
      <c r="J54" s="335">
        <v>795</v>
      </c>
      <c r="K54" s="335">
        <f t="shared" si="3"/>
        <v>33</v>
      </c>
      <c r="L54" s="335">
        <v>53</v>
      </c>
      <c r="M54" s="335">
        <v>762</v>
      </c>
      <c r="Q54" s="325">
        <v>51</v>
      </c>
      <c r="R54" s="325">
        <v>74</v>
      </c>
      <c r="S54" s="325">
        <v>74</v>
      </c>
      <c r="T54" s="325">
        <v>74</v>
      </c>
      <c r="U54" s="325">
        <v>73</v>
      </c>
      <c r="V54" s="325">
        <v>71</v>
      </c>
      <c r="W54" s="325">
        <v>6124</v>
      </c>
      <c r="X54" s="325">
        <v>73</v>
      </c>
      <c r="Y54" s="325">
        <v>68</v>
      </c>
      <c r="Z54" s="325">
        <v>59</v>
      </c>
      <c r="AA54" s="325">
        <v>55</v>
      </c>
      <c r="AB54" s="325">
        <v>50</v>
      </c>
      <c r="AC54" s="326">
        <v>48</v>
      </c>
      <c r="AE54" s="325">
        <v>44</v>
      </c>
      <c r="AF54" s="325">
        <v>43</v>
      </c>
      <c r="AG54" s="325">
        <v>42</v>
      </c>
      <c r="AH54" s="325">
        <v>41</v>
      </c>
      <c r="AI54" s="325">
        <v>40</v>
      </c>
      <c r="AJ54" s="325">
        <v>38</v>
      </c>
      <c r="AK54" s="325">
        <v>32</v>
      </c>
      <c r="AL54" s="325">
        <v>30</v>
      </c>
      <c r="AM54" s="325">
        <v>27</v>
      </c>
      <c r="AN54" s="325">
        <v>20</v>
      </c>
      <c r="AO54" s="325">
        <v>16</v>
      </c>
      <c r="AP54" s="325">
        <v>12</v>
      </c>
      <c r="AQ54" s="325">
        <v>8</v>
      </c>
      <c r="AR54" s="325">
        <v>8</v>
      </c>
      <c r="AS54" s="325">
        <v>5</v>
      </c>
      <c r="AT54" s="325">
        <v>4</v>
      </c>
      <c r="AU54" s="325">
        <v>2</v>
      </c>
      <c r="AX54" s="325">
        <v>51</v>
      </c>
      <c r="AY54" s="389">
        <v>6124</v>
      </c>
    </row>
    <row r="55" spans="1:51" x14ac:dyDescent="0.2">
      <c r="A55" s="331">
        <v>54</v>
      </c>
      <c r="B55" s="332">
        <v>745742</v>
      </c>
      <c r="C55" s="333">
        <v>1814</v>
      </c>
      <c r="D55" s="331"/>
      <c r="E55" s="334">
        <v>849</v>
      </c>
      <c r="F55" s="332">
        <v>965</v>
      </c>
      <c r="G55" s="333">
        <f t="shared" si="1"/>
        <v>1814</v>
      </c>
      <c r="H55" s="331">
        <f t="shared" si="2"/>
        <v>0</v>
      </c>
      <c r="I55" s="331">
        <v>54</v>
      </c>
      <c r="J55" s="335">
        <v>965</v>
      </c>
      <c r="K55" s="335">
        <f t="shared" si="3"/>
        <v>13</v>
      </c>
      <c r="L55" s="335">
        <v>54</v>
      </c>
      <c r="M55" s="335">
        <v>952</v>
      </c>
      <c r="Q55" s="325">
        <v>52</v>
      </c>
      <c r="R55" s="389">
        <v>7607</v>
      </c>
      <c r="S55" s="389">
        <v>7322</v>
      </c>
      <c r="T55" s="389">
        <v>7022</v>
      </c>
      <c r="U55" s="389">
        <v>6742</v>
      </c>
      <c r="V55" s="325">
        <v>6438</v>
      </c>
      <c r="W55" s="325">
        <v>643</v>
      </c>
      <c r="X55" s="325">
        <v>5947</v>
      </c>
      <c r="Y55" s="325">
        <v>5672</v>
      </c>
      <c r="Z55" s="325">
        <v>5406</v>
      </c>
      <c r="AA55" s="325">
        <v>5132</v>
      </c>
      <c r="AB55" s="325">
        <v>4872</v>
      </c>
      <c r="AC55" s="326">
        <v>4643</v>
      </c>
      <c r="AE55" s="325">
        <v>4351</v>
      </c>
      <c r="AF55" s="325">
        <v>4060</v>
      </c>
      <c r="AG55" s="325">
        <v>3791</v>
      </c>
      <c r="AH55" s="325">
        <v>3504</v>
      </c>
      <c r="AI55" s="325">
        <v>3219</v>
      </c>
      <c r="AJ55" s="325">
        <v>2938</v>
      </c>
      <c r="AK55" s="325">
        <v>2695</v>
      </c>
      <c r="AL55" s="325">
        <v>2454</v>
      </c>
      <c r="AM55" s="325">
        <v>2213</v>
      </c>
      <c r="AN55" s="325">
        <v>1857</v>
      </c>
      <c r="AO55" s="325">
        <v>1614</v>
      </c>
      <c r="AP55" s="325">
        <v>1395</v>
      </c>
      <c r="AQ55" s="325">
        <v>1101</v>
      </c>
      <c r="AR55" s="325">
        <v>844</v>
      </c>
      <c r="AS55" s="325">
        <v>629</v>
      </c>
      <c r="AT55" s="325">
        <v>443</v>
      </c>
      <c r="AU55" s="325">
        <v>209</v>
      </c>
      <c r="AX55" s="325">
        <v>52</v>
      </c>
      <c r="AY55" s="325">
        <v>643</v>
      </c>
    </row>
    <row r="56" spans="1:51" x14ac:dyDescent="0.2">
      <c r="A56" s="331">
        <v>55</v>
      </c>
      <c r="B56" s="332">
        <v>10562</v>
      </c>
      <c r="C56" s="333">
        <v>746</v>
      </c>
      <c r="D56" s="331"/>
      <c r="E56" s="334">
        <v>245</v>
      </c>
      <c r="F56" s="332">
        <v>501</v>
      </c>
      <c r="G56" s="333">
        <f t="shared" si="1"/>
        <v>746</v>
      </c>
      <c r="H56" s="331">
        <f t="shared" si="2"/>
        <v>0</v>
      </c>
      <c r="I56" s="331">
        <v>55</v>
      </c>
      <c r="J56" s="335">
        <v>501</v>
      </c>
      <c r="K56" s="335">
        <f t="shared" si="3"/>
        <v>17</v>
      </c>
      <c r="L56" s="335">
        <v>55</v>
      </c>
      <c r="M56" s="335">
        <v>484</v>
      </c>
      <c r="Q56" s="325">
        <v>53</v>
      </c>
      <c r="R56" s="325">
        <v>795</v>
      </c>
      <c r="S56" s="325">
        <v>762</v>
      </c>
      <c r="T56" s="325">
        <v>721</v>
      </c>
      <c r="U56" s="325">
        <v>700</v>
      </c>
      <c r="V56" s="325">
        <v>666</v>
      </c>
      <c r="W56" s="325">
        <v>887</v>
      </c>
      <c r="X56" s="325">
        <v>625</v>
      </c>
      <c r="Y56" s="325">
        <v>604</v>
      </c>
      <c r="Z56" s="325">
        <v>564</v>
      </c>
      <c r="AA56" s="325">
        <v>531</v>
      </c>
      <c r="AB56" s="325">
        <v>494</v>
      </c>
      <c r="AC56" s="326">
        <v>469</v>
      </c>
      <c r="AE56" s="325">
        <v>435</v>
      </c>
      <c r="AF56" s="325">
        <v>409</v>
      </c>
      <c r="AG56" s="325">
        <v>384</v>
      </c>
      <c r="AH56" s="325">
        <v>353</v>
      </c>
      <c r="AI56" s="325">
        <v>323</v>
      </c>
      <c r="AJ56" s="325">
        <v>287</v>
      </c>
      <c r="AK56" s="325">
        <v>266</v>
      </c>
      <c r="AL56" s="325">
        <v>240</v>
      </c>
      <c r="AM56" s="325">
        <v>220</v>
      </c>
      <c r="AN56" s="325">
        <v>164</v>
      </c>
      <c r="AO56" s="325">
        <v>139</v>
      </c>
      <c r="AP56" s="325">
        <v>122</v>
      </c>
      <c r="AQ56" s="325">
        <v>98</v>
      </c>
      <c r="AR56" s="325">
        <v>67</v>
      </c>
      <c r="AS56" s="325">
        <v>51</v>
      </c>
      <c r="AT56" s="325">
        <v>36</v>
      </c>
      <c r="AU56" s="325">
        <v>16</v>
      </c>
      <c r="AX56" s="325">
        <v>53</v>
      </c>
      <c r="AY56" s="325">
        <v>887</v>
      </c>
    </row>
    <row r="57" spans="1:51" x14ac:dyDescent="0.2">
      <c r="A57" s="331">
        <v>56</v>
      </c>
      <c r="B57" s="332">
        <v>335733</v>
      </c>
      <c r="C57" s="333">
        <v>18100</v>
      </c>
      <c r="D57" s="331"/>
      <c r="E57" s="334">
        <v>6732</v>
      </c>
      <c r="F57" s="332">
        <v>11368</v>
      </c>
      <c r="G57" s="333">
        <f t="shared" si="1"/>
        <v>18100</v>
      </c>
      <c r="H57" s="331">
        <f t="shared" si="2"/>
        <v>0</v>
      </c>
      <c r="I57" s="331">
        <v>56</v>
      </c>
      <c r="J57" s="335">
        <v>11368</v>
      </c>
      <c r="K57" s="335">
        <f t="shared" si="3"/>
        <v>479</v>
      </c>
      <c r="L57" s="335">
        <v>56</v>
      </c>
      <c r="M57" s="335">
        <v>10889</v>
      </c>
      <c r="Q57" s="325">
        <v>54</v>
      </c>
      <c r="R57" s="325">
        <v>965</v>
      </c>
      <c r="S57" s="325">
        <v>952</v>
      </c>
      <c r="T57" s="325">
        <v>934</v>
      </c>
      <c r="U57" s="325">
        <v>914</v>
      </c>
      <c r="V57" s="325">
        <v>897</v>
      </c>
      <c r="W57" s="325">
        <v>403</v>
      </c>
      <c r="X57" s="325">
        <v>870</v>
      </c>
      <c r="Y57" s="325">
        <v>841</v>
      </c>
      <c r="Z57" s="325">
        <v>823</v>
      </c>
      <c r="AA57" s="325">
        <v>800</v>
      </c>
      <c r="AB57" s="325">
        <v>764</v>
      </c>
      <c r="AC57" s="326">
        <v>727</v>
      </c>
      <c r="AE57" s="325">
        <v>678</v>
      </c>
      <c r="AF57" s="325">
        <v>625</v>
      </c>
      <c r="AG57" s="325">
        <v>589</v>
      </c>
      <c r="AH57" s="325">
        <v>548</v>
      </c>
      <c r="AI57" s="325">
        <v>508</v>
      </c>
      <c r="AJ57" s="325">
        <v>468</v>
      </c>
      <c r="AK57" s="325">
        <v>428</v>
      </c>
      <c r="AL57" s="325">
        <v>396</v>
      </c>
      <c r="AM57" s="325">
        <v>363</v>
      </c>
      <c r="AN57" s="325">
        <v>320</v>
      </c>
      <c r="AO57" s="325">
        <v>284</v>
      </c>
      <c r="AP57" s="325">
        <v>264</v>
      </c>
      <c r="AQ57" s="325">
        <v>219</v>
      </c>
      <c r="AR57" s="325">
        <v>181</v>
      </c>
      <c r="AS57" s="325">
        <v>137</v>
      </c>
      <c r="AT57" s="325">
        <v>82</v>
      </c>
      <c r="AU57" s="325">
        <v>45</v>
      </c>
      <c r="AX57" s="325">
        <v>54</v>
      </c>
      <c r="AY57" s="325">
        <v>403</v>
      </c>
    </row>
    <row r="58" spans="1:51" x14ac:dyDescent="0.2">
      <c r="A58" s="331">
        <v>57</v>
      </c>
      <c r="B58" s="332">
        <v>23993</v>
      </c>
      <c r="C58" s="333">
        <v>1384</v>
      </c>
      <c r="D58" s="331"/>
      <c r="E58" s="334">
        <v>843</v>
      </c>
      <c r="F58" s="332">
        <v>541</v>
      </c>
      <c r="G58" s="333">
        <f t="shared" si="1"/>
        <v>1384</v>
      </c>
      <c r="H58" s="331">
        <f t="shared" si="2"/>
        <v>0</v>
      </c>
      <c r="I58" s="331">
        <v>57</v>
      </c>
      <c r="J58" s="335">
        <v>541</v>
      </c>
      <c r="K58" s="335">
        <f t="shared" si="3"/>
        <v>6</v>
      </c>
      <c r="L58" s="335">
        <v>57</v>
      </c>
      <c r="M58" s="335">
        <v>535</v>
      </c>
      <c r="Q58" s="325">
        <v>55</v>
      </c>
      <c r="R58" s="325">
        <v>501</v>
      </c>
      <c r="S58" s="325">
        <v>484</v>
      </c>
      <c r="T58" s="325">
        <v>467</v>
      </c>
      <c r="U58" s="325">
        <v>448</v>
      </c>
      <c r="V58" s="325">
        <v>421</v>
      </c>
      <c r="W58" s="325">
        <v>9102</v>
      </c>
      <c r="X58" s="325">
        <v>397</v>
      </c>
      <c r="Y58" s="325">
        <v>379</v>
      </c>
      <c r="Z58" s="325">
        <v>358</v>
      </c>
      <c r="AA58" s="325">
        <v>324</v>
      </c>
      <c r="AB58" s="325">
        <v>299</v>
      </c>
      <c r="AC58" s="326">
        <v>281</v>
      </c>
      <c r="AE58" s="325">
        <v>264</v>
      </c>
      <c r="AF58" s="325">
        <v>249</v>
      </c>
      <c r="AG58" s="325">
        <v>217</v>
      </c>
      <c r="AH58" s="325">
        <v>204</v>
      </c>
      <c r="AI58" s="325">
        <v>190</v>
      </c>
      <c r="AJ58" s="325">
        <v>173</v>
      </c>
      <c r="AK58" s="325">
        <v>160</v>
      </c>
      <c r="AL58" s="325">
        <v>148</v>
      </c>
      <c r="AM58" s="325">
        <v>129</v>
      </c>
      <c r="AN58" s="325">
        <v>109</v>
      </c>
      <c r="AO58" s="325">
        <v>91</v>
      </c>
      <c r="AP58" s="325">
        <v>78</v>
      </c>
      <c r="AQ58" s="325">
        <v>62</v>
      </c>
      <c r="AR58" s="325">
        <v>49</v>
      </c>
      <c r="AS58" s="325">
        <v>37</v>
      </c>
      <c r="AT58" s="325">
        <v>29</v>
      </c>
      <c r="AU58" s="325">
        <v>13</v>
      </c>
      <c r="AX58" s="325">
        <v>55</v>
      </c>
      <c r="AY58" s="389">
        <v>9102</v>
      </c>
    </row>
    <row r="59" spans="1:51" x14ac:dyDescent="0.2">
      <c r="A59" s="331">
        <v>58</v>
      </c>
      <c r="B59" s="332">
        <v>8840</v>
      </c>
      <c r="C59" s="333">
        <v>1435</v>
      </c>
      <c r="D59" s="331"/>
      <c r="E59" s="334">
        <v>454</v>
      </c>
      <c r="F59" s="332">
        <v>981</v>
      </c>
      <c r="G59" s="333">
        <f t="shared" si="1"/>
        <v>1435</v>
      </c>
      <c r="H59" s="331">
        <f t="shared" si="2"/>
        <v>0</v>
      </c>
      <c r="I59" s="331">
        <v>58</v>
      </c>
      <c r="J59" s="335">
        <v>981</v>
      </c>
      <c r="K59" s="335">
        <f t="shared" si="3"/>
        <v>40</v>
      </c>
      <c r="L59" s="335">
        <v>58</v>
      </c>
      <c r="M59" s="335">
        <v>941</v>
      </c>
      <c r="Q59" s="325">
        <v>56</v>
      </c>
      <c r="R59" s="389">
        <v>11368</v>
      </c>
      <c r="S59" s="389">
        <v>10889</v>
      </c>
      <c r="T59" s="389">
        <v>10411</v>
      </c>
      <c r="U59" s="389">
        <v>9992</v>
      </c>
      <c r="V59" s="325">
        <v>9497</v>
      </c>
      <c r="W59" s="325">
        <v>2</v>
      </c>
      <c r="X59" s="325">
        <v>8664</v>
      </c>
      <c r="Y59" s="325">
        <v>8251</v>
      </c>
      <c r="Z59" s="325">
        <v>7844</v>
      </c>
      <c r="AA59" s="325">
        <v>7473</v>
      </c>
      <c r="AB59" s="325">
        <v>7094</v>
      </c>
      <c r="AC59" s="326">
        <v>6740</v>
      </c>
      <c r="AE59" s="325">
        <v>6373</v>
      </c>
      <c r="AF59" s="325">
        <v>5977</v>
      </c>
      <c r="AG59" s="325">
        <v>5489</v>
      </c>
      <c r="AH59" s="325">
        <v>5092</v>
      </c>
      <c r="AI59" s="325">
        <v>4665</v>
      </c>
      <c r="AJ59" s="325">
        <v>4266</v>
      </c>
      <c r="AK59" s="325">
        <v>3835</v>
      </c>
      <c r="AL59" s="325">
        <v>3481</v>
      </c>
      <c r="AM59" s="325">
        <v>3117</v>
      </c>
      <c r="AN59" s="325">
        <v>2483</v>
      </c>
      <c r="AO59" s="325">
        <v>2235</v>
      </c>
      <c r="AP59" s="325">
        <v>1880</v>
      </c>
      <c r="AQ59" s="325">
        <v>1554</v>
      </c>
      <c r="AR59" s="325">
        <v>1203</v>
      </c>
      <c r="AS59" s="325">
        <v>852</v>
      </c>
      <c r="AT59" s="325">
        <v>554</v>
      </c>
      <c r="AU59" s="325">
        <v>273</v>
      </c>
      <c r="AX59" s="325">
        <v>56</v>
      </c>
      <c r="AY59" s="325">
        <v>2</v>
      </c>
    </row>
    <row r="60" spans="1:51" x14ac:dyDescent="0.2">
      <c r="A60" s="331">
        <v>59</v>
      </c>
      <c r="B60" s="332">
        <v>21326</v>
      </c>
      <c r="C60" s="333">
        <v>1626</v>
      </c>
      <c r="D60" s="331"/>
      <c r="E60" s="334">
        <v>1052</v>
      </c>
      <c r="F60" s="332">
        <v>574</v>
      </c>
      <c r="G60" s="333">
        <f t="shared" si="1"/>
        <v>1626</v>
      </c>
      <c r="H60" s="331">
        <f t="shared" si="2"/>
        <v>0</v>
      </c>
      <c r="I60" s="331">
        <v>59</v>
      </c>
      <c r="J60" s="335">
        <v>574</v>
      </c>
      <c r="K60" s="335">
        <f t="shared" si="3"/>
        <v>10</v>
      </c>
      <c r="L60" s="335">
        <v>59</v>
      </c>
      <c r="M60" s="335">
        <v>564</v>
      </c>
      <c r="Q60" s="325">
        <v>57</v>
      </c>
      <c r="R60" s="325">
        <v>541</v>
      </c>
      <c r="S60" s="325">
        <v>535</v>
      </c>
      <c r="T60" s="325">
        <v>524</v>
      </c>
      <c r="U60" s="325">
        <v>508</v>
      </c>
      <c r="V60" s="325">
        <v>491</v>
      </c>
      <c r="W60" s="325">
        <v>4982</v>
      </c>
      <c r="X60" s="325">
        <v>470</v>
      </c>
      <c r="Y60" s="325">
        <v>452</v>
      </c>
      <c r="Z60" s="325">
        <v>431</v>
      </c>
      <c r="AA60" s="325">
        <v>415</v>
      </c>
      <c r="AB60" s="325">
        <v>398</v>
      </c>
      <c r="AC60" s="326">
        <v>372</v>
      </c>
      <c r="AE60" s="325">
        <v>356</v>
      </c>
      <c r="AF60" s="325">
        <v>323</v>
      </c>
      <c r="AG60" s="325">
        <v>309</v>
      </c>
      <c r="AH60" s="325">
        <v>281</v>
      </c>
      <c r="AI60" s="325">
        <v>266</v>
      </c>
      <c r="AJ60" s="325">
        <v>252</v>
      </c>
      <c r="AK60" s="325">
        <v>233</v>
      </c>
      <c r="AL60" s="325">
        <v>213</v>
      </c>
      <c r="AM60" s="325">
        <v>192</v>
      </c>
      <c r="AN60" s="325">
        <v>146</v>
      </c>
      <c r="AO60" s="325">
        <v>138</v>
      </c>
      <c r="AP60" s="325">
        <v>122</v>
      </c>
      <c r="AQ60" s="325">
        <v>98</v>
      </c>
      <c r="AR60" s="325">
        <v>81</v>
      </c>
      <c r="AS60" s="325">
        <v>70</v>
      </c>
      <c r="AT60" s="325">
        <v>42</v>
      </c>
      <c r="AU60" s="325">
        <v>14</v>
      </c>
      <c r="AX60" s="325">
        <v>58</v>
      </c>
      <c r="AY60" s="389">
        <v>4982</v>
      </c>
    </row>
    <row r="61" spans="1:51" x14ac:dyDescent="0.2">
      <c r="A61" s="331">
        <v>60</v>
      </c>
      <c r="B61" s="332">
        <v>57086</v>
      </c>
      <c r="C61" s="333">
        <v>7801</v>
      </c>
      <c r="D61" s="331"/>
      <c r="E61" s="334">
        <v>1456</v>
      </c>
      <c r="F61" s="332">
        <v>6345</v>
      </c>
      <c r="G61" s="333">
        <f t="shared" si="1"/>
        <v>7801</v>
      </c>
      <c r="H61" s="331">
        <f t="shared" si="2"/>
        <v>0</v>
      </c>
      <c r="I61" s="331">
        <v>60</v>
      </c>
      <c r="J61" s="335">
        <v>6345</v>
      </c>
      <c r="K61" s="335">
        <f t="shared" si="3"/>
        <v>265</v>
      </c>
      <c r="L61" s="335">
        <v>60</v>
      </c>
      <c r="M61" s="335">
        <v>6080</v>
      </c>
      <c r="Q61" s="325">
        <v>58</v>
      </c>
      <c r="R61" s="325">
        <v>981</v>
      </c>
      <c r="S61" s="325">
        <v>941</v>
      </c>
      <c r="T61" s="325">
        <v>906</v>
      </c>
      <c r="U61" s="325">
        <v>868</v>
      </c>
      <c r="V61" s="325">
        <v>838</v>
      </c>
      <c r="W61" s="325">
        <v>33053</v>
      </c>
      <c r="X61" s="325">
        <v>765</v>
      </c>
      <c r="Y61" s="325">
        <v>725</v>
      </c>
      <c r="Z61" s="325">
        <v>687</v>
      </c>
      <c r="AA61" s="325">
        <v>650</v>
      </c>
      <c r="AB61" s="325">
        <v>616</v>
      </c>
      <c r="AC61" s="326">
        <v>582</v>
      </c>
      <c r="AE61" s="325">
        <v>542</v>
      </c>
      <c r="AF61" s="325">
        <v>498</v>
      </c>
      <c r="AG61" s="325">
        <v>467</v>
      </c>
      <c r="AH61" s="325">
        <v>439</v>
      </c>
      <c r="AI61" s="325">
        <v>395</v>
      </c>
      <c r="AJ61" s="325">
        <v>380</v>
      </c>
      <c r="AK61" s="325">
        <v>328</v>
      </c>
      <c r="AL61" s="325">
        <v>273</v>
      </c>
      <c r="AM61" s="325">
        <v>236</v>
      </c>
      <c r="AN61" s="325">
        <v>193</v>
      </c>
      <c r="AO61" s="325">
        <v>148</v>
      </c>
      <c r="AP61" s="325">
        <v>121</v>
      </c>
      <c r="AQ61" s="325">
        <v>96</v>
      </c>
      <c r="AR61" s="325">
        <v>71</v>
      </c>
      <c r="AS61" s="325">
        <v>56</v>
      </c>
      <c r="AT61" s="325">
        <v>39</v>
      </c>
      <c r="AU61" s="325">
        <v>19</v>
      </c>
      <c r="AX61" s="325">
        <v>60</v>
      </c>
      <c r="AY61" s="389">
        <v>33053</v>
      </c>
    </row>
    <row r="62" spans="1:51" x14ac:dyDescent="0.2">
      <c r="A62" s="331">
        <v>61</v>
      </c>
      <c r="B62" s="332">
        <v>250281</v>
      </c>
      <c r="C62" s="333">
        <v>52944</v>
      </c>
      <c r="D62" s="331"/>
      <c r="E62" s="334">
        <v>9968</v>
      </c>
      <c r="F62" s="332">
        <v>42976</v>
      </c>
      <c r="G62" s="333">
        <f t="shared" si="1"/>
        <v>52944</v>
      </c>
      <c r="H62" s="331">
        <f t="shared" si="2"/>
        <v>0</v>
      </c>
      <c r="I62" s="331">
        <v>61</v>
      </c>
      <c r="J62" s="335">
        <v>42976</v>
      </c>
      <c r="K62" s="335">
        <f t="shared" si="3"/>
        <v>2183</v>
      </c>
      <c r="L62" s="335">
        <v>61</v>
      </c>
      <c r="M62" s="335">
        <v>40793</v>
      </c>
      <c r="Q62" s="325">
        <v>59</v>
      </c>
      <c r="R62" s="325">
        <v>574</v>
      </c>
      <c r="S62" s="325">
        <v>564</v>
      </c>
      <c r="T62" s="325">
        <v>544</v>
      </c>
      <c r="U62" s="325">
        <v>530</v>
      </c>
      <c r="V62" s="325">
        <v>506</v>
      </c>
      <c r="W62" s="325">
        <v>2353</v>
      </c>
      <c r="X62" s="325">
        <v>479</v>
      </c>
      <c r="Y62" s="325">
        <v>459</v>
      </c>
      <c r="Z62" s="325">
        <v>437</v>
      </c>
      <c r="AA62" s="325">
        <v>423</v>
      </c>
      <c r="AB62" s="325">
        <v>405</v>
      </c>
      <c r="AC62" s="326">
        <v>382</v>
      </c>
      <c r="AE62" s="325">
        <v>357</v>
      </c>
      <c r="AF62" s="325">
        <v>331</v>
      </c>
      <c r="AG62" s="325">
        <v>313</v>
      </c>
      <c r="AH62" s="325">
        <v>287</v>
      </c>
      <c r="AI62" s="325">
        <v>269</v>
      </c>
      <c r="AJ62" s="325">
        <v>250</v>
      </c>
      <c r="AK62" s="325">
        <v>237</v>
      </c>
      <c r="AL62" s="325">
        <v>218</v>
      </c>
      <c r="AM62" s="325">
        <v>197</v>
      </c>
      <c r="AN62" s="325">
        <v>161</v>
      </c>
      <c r="AO62" s="325">
        <v>134</v>
      </c>
      <c r="AP62" s="325">
        <v>121</v>
      </c>
      <c r="AQ62" s="325">
        <v>97</v>
      </c>
      <c r="AR62" s="325">
        <v>79</v>
      </c>
      <c r="AS62" s="325">
        <v>67</v>
      </c>
      <c r="AT62" s="325">
        <v>40</v>
      </c>
      <c r="AU62" s="325">
        <v>15</v>
      </c>
      <c r="AX62" s="325">
        <v>61</v>
      </c>
      <c r="AY62" s="389">
        <v>2353</v>
      </c>
    </row>
    <row r="63" spans="1:51" x14ac:dyDescent="0.2">
      <c r="A63" s="331">
        <v>62</v>
      </c>
      <c r="B63" s="332">
        <v>34634</v>
      </c>
      <c r="C63" s="333">
        <v>4516</v>
      </c>
      <c r="D63" s="331"/>
      <c r="E63" s="334">
        <v>1567</v>
      </c>
      <c r="F63" s="332">
        <v>2949</v>
      </c>
      <c r="G63" s="333">
        <f t="shared" si="1"/>
        <v>4516</v>
      </c>
      <c r="H63" s="331">
        <f t="shared" si="2"/>
        <v>0</v>
      </c>
      <c r="I63" s="331">
        <v>62</v>
      </c>
      <c r="J63" s="335">
        <v>2949</v>
      </c>
      <c r="K63" s="335">
        <f t="shared" si="3"/>
        <v>127</v>
      </c>
      <c r="L63" s="335">
        <v>62</v>
      </c>
      <c r="M63" s="335">
        <v>2822</v>
      </c>
      <c r="Q63" s="325">
        <v>60</v>
      </c>
      <c r="R63" s="389">
        <v>6345</v>
      </c>
      <c r="S63" s="389">
        <v>6080</v>
      </c>
      <c r="T63" s="389">
        <v>5809</v>
      </c>
      <c r="U63" s="389">
        <v>5544</v>
      </c>
      <c r="V63" s="325">
        <v>5275</v>
      </c>
      <c r="W63" s="325">
        <v>440</v>
      </c>
      <c r="X63" s="325">
        <v>4775</v>
      </c>
      <c r="Y63" s="325">
        <v>4485</v>
      </c>
      <c r="Z63" s="325">
        <v>4252</v>
      </c>
      <c r="AA63" s="325">
        <v>4001</v>
      </c>
      <c r="AB63" s="325">
        <v>3761</v>
      </c>
      <c r="AC63" s="326">
        <v>3525</v>
      </c>
      <c r="AE63" s="325">
        <v>3346</v>
      </c>
      <c r="AF63" s="325">
        <v>3064</v>
      </c>
      <c r="AG63" s="325">
        <v>2817</v>
      </c>
      <c r="AH63" s="325">
        <v>2596</v>
      </c>
      <c r="AI63" s="325">
        <v>2378</v>
      </c>
      <c r="AJ63" s="325">
        <v>2125</v>
      </c>
      <c r="AK63" s="325">
        <v>1920</v>
      </c>
      <c r="AL63" s="325">
        <v>1715</v>
      </c>
      <c r="AM63" s="325">
        <v>1485</v>
      </c>
      <c r="AN63" s="325">
        <v>1163</v>
      </c>
      <c r="AO63" s="325">
        <v>878</v>
      </c>
      <c r="AP63" s="325">
        <v>716</v>
      </c>
      <c r="AQ63" s="325">
        <v>520</v>
      </c>
      <c r="AR63" s="325">
        <v>350</v>
      </c>
      <c r="AS63" s="325">
        <v>240</v>
      </c>
      <c r="AT63" s="325">
        <v>160</v>
      </c>
      <c r="AU63" s="325">
        <v>78</v>
      </c>
      <c r="AX63" s="325">
        <v>62</v>
      </c>
      <c r="AY63" s="325">
        <v>440</v>
      </c>
    </row>
    <row r="64" spans="1:51" x14ac:dyDescent="0.2">
      <c r="A64" s="331">
        <v>63</v>
      </c>
      <c r="B64" s="332">
        <v>2238</v>
      </c>
      <c r="C64" s="333">
        <v>749</v>
      </c>
      <c r="D64" s="331"/>
      <c r="E64" s="334">
        <v>192</v>
      </c>
      <c r="F64" s="332">
        <v>557</v>
      </c>
      <c r="G64" s="333">
        <f t="shared" si="1"/>
        <v>749</v>
      </c>
      <c r="H64" s="331">
        <f t="shared" si="2"/>
        <v>0</v>
      </c>
      <c r="I64" s="331">
        <v>63</v>
      </c>
      <c r="J64" s="335">
        <v>557</v>
      </c>
      <c r="K64" s="335">
        <f t="shared" si="3"/>
        <v>19</v>
      </c>
      <c r="L64" s="335">
        <v>63</v>
      </c>
      <c r="M64" s="335">
        <v>538</v>
      </c>
      <c r="Q64" s="325">
        <v>61</v>
      </c>
      <c r="R64" s="389">
        <v>42976</v>
      </c>
      <c r="S64" s="389">
        <v>40793</v>
      </c>
      <c r="T64" s="389">
        <v>38549</v>
      </c>
      <c r="U64" s="389">
        <v>36888</v>
      </c>
      <c r="V64" s="325">
        <v>34921</v>
      </c>
      <c r="W64" s="325">
        <v>1287</v>
      </c>
      <c r="X64" s="325">
        <v>31063</v>
      </c>
      <c r="Y64" s="325">
        <v>29472</v>
      </c>
      <c r="Z64" s="325">
        <v>27784</v>
      </c>
      <c r="AA64" s="325">
        <v>26039</v>
      </c>
      <c r="AB64" s="325">
        <v>24372</v>
      </c>
      <c r="AC64" s="326">
        <v>23041</v>
      </c>
      <c r="AE64" s="325">
        <v>21387</v>
      </c>
      <c r="AF64" s="325">
        <v>19440</v>
      </c>
      <c r="AG64" s="325">
        <v>17701</v>
      </c>
      <c r="AH64" s="325">
        <v>16367</v>
      </c>
      <c r="AI64" s="325">
        <v>14885</v>
      </c>
      <c r="AJ64" s="325">
        <v>13392</v>
      </c>
      <c r="AK64" s="325">
        <v>11943</v>
      </c>
      <c r="AL64" s="325">
        <v>10922</v>
      </c>
      <c r="AM64" s="325">
        <v>9749</v>
      </c>
      <c r="AN64" s="325">
        <v>7877</v>
      </c>
      <c r="AO64" s="325">
        <v>6420</v>
      </c>
      <c r="AP64" s="325">
        <v>5617</v>
      </c>
      <c r="AQ64" s="325">
        <v>4664</v>
      </c>
      <c r="AR64" s="325">
        <v>3689</v>
      </c>
      <c r="AS64" s="325">
        <v>2600</v>
      </c>
      <c r="AT64" s="325">
        <v>1761</v>
      </c>
      <c r="AU64" s="325">
        <v>869</v>
      </c>
      <c r="AX64" s="325">
        <v>63</v>
      </c>
      <c r="AY64" s="389">
        <v>1287</v>
      </c>
    </row>
    <row r="65" spans="1:51" x14ac:dyDescent="0.2">
      <c r="A65" s="331">
        <v>64</v>
      </c>
      <c r="B65" s="332">
        <v>290940</v>
      </c>
      <c r="C65" s="333">
        <v>1924</v>
      </c>
      <c r="D65" s="331"/>
      <c r="E65" s="334">
        <v>310</v>
      </c>
      <c r="F65" s="332">
        <v>1614</v>
      </c>
      <c r="G65" s="333">
        <f t="shared" si="1"/>
        <v>1924</v>
      </c>
      <c r="H65" s="331">
        <f t="shared" si="2"/>
        <v>0</v>
      </c>
      <c r="I65" s="331">
        <v>64</v>
      </c>
      <c r="J65" s="335">
        <v>1614</v>
      </c>
      <c r="K65" s="335">
        <f t="shared" si="3"/>
        <v>76</v>
      </c>
      <c r="L65" s="335">
        <v>64</v>
      </c>
      <c r="M65" s="335">
        <v>1538</v>
      </c>
      <c r="Q65" s="325">
        <v>62</v>
      </c>
      <c r="R65" s="389">
        <v>2949</v>
      </c>
      <c r="S65" s="389">
        <v>2822</v>
      </c>
      <c r="T65" s="389">
        <v>2692</v>
      </c>
      <c r="U65" s="389">
        <v>2589</v>
      </c>
      <c r="V65" s="325">
        <v>2461</v>
      </c>
      <c r="W65" s="325">
        <v>3229</v>
      </c>
      <c r="X65" s="325">
        <v>2250</v>
      </c>
      <c r="Y65" s="325">
        <v>2136</v>
      </c>
      <c r="Z65" s="325">
        <v>2027</v>
      </c>
      <c r="AA65" s="325">
        <v>1911</v>
      </c>
      <c r="AB65" s="325">
        <v>1803</v>
      </c>
      <c r="AC65" s="326">
        <v>1679</v>
      </c>
      <c r="AE65" s="325">
        <v>1575</v>
      </c>
      <c r="AF65" s="325">
        <v>1463</v>
      </c>
      <c r="AG65" s="325">
        <v>1362</v>
      </c>
      <c r="AH65" s="325">
        <v>1264</v>
      </c>
      <c r="AI65" s="325">
        <v>1163</v>
      </c>
      <c r="AJ65" s="325">
        <v>1064</v>
      </c>
      <c r="AK65" s="325">
        <v>966</v>
      </c>
      <c r="AL65" s="325">
        <v>892</v>
      </c>
      <c r="AM65" s="325">
        <v>823</v>
      </c>
      <c r="AN65" s="325">
        <v>671</v>
      </c>
      <c r="AO65" s="325">
        <v>560</v>
      </c>
      <c r="AP65" s="325">
        <v>481</v>
      </c>
      <c r="AQ65" s="325">
        <v>393</v>
      </c>
      <c r="AR65" s="325">
        <v>302</v>
      </c>
      <c r="AS65" s="325">
        <v>228</v>
      </c>
      <c r="AT65" s="325">
        <v>143</v>
      </c>
      <c r="AU65" s="325">
        <v>64</v>
      </c>
      <c r="AX65" s="325">
        <v>64</v>
      </c>
      <c r="AY65" s="389">
        <v>3229</v>
      </c>
    </row>
    <row r="66" spans="1:51" x14ac:dyDescent="0.2">
      <c r="A66" s="331">
        <v>65</v>
      </c>
      <c r="B66" s="332">
        <v>881320</v>
      </c>
      <c r="C66" s="333">
        <v>4887</v>
      </c>
      <c r="D66" s="331"/>
      <c r="E66" s="334">
        <v>874</v>
      </c>
      <c r="F66" s="332">
        <v>4013</v>
      </c>
      <c r="G66" s="333">
        <f t="shared" si="1"/>
        <v>4887</v>
      </c>
      <c r="H66" s="331">
        <f t="shared" si="2"/>
        <v>0</v>
      </c>
      <c r="I66" s="331">
        <v>65</v>
      </c>
      <c r="J66" s="335">
        <v>4013</v>
      </c>
      <c r="K66" s="335">
        <f t="shared" ref="K66:K81" si="4">J66-M66</f>
        <v>181</v>
      </c>
      <c r="L66" s="335">
        <v>65</v>
      </c>
      <c r="M66" s="335">
        <v>3832</v>
      </c>
      <c r="Q66" s="325">
        <v>63</v>
      </c>
      <c r="R66" s="325">
        <v>557</v>
      </c>
      <c r="S66" s="325">
        <v>538</v>
      </c>
      <c r="T66" s="325">
        <v>522</v>
      </c>
      <c r="U66" s="325">
        <v>489</v>
      </c>
      <c r="V66" s="325">
        <v>467</v>
      </c>
      <c r="W66" s="325">
        <v>72738</v>
      </c>
      <c r="X66" s="325">
        <v>412</v>
      </c>
      <c r="Y66" s="325">
        <v>384</v>
      </c>
      <c r="Z66" s="325">
        <v>362</v>
      </c>
      <c r="AA66" s="325">
        <v>342</v>
      </c>
      <c r="AB66" s="325">
        <v>326</v>
      </c>
      <c r="AC66" s="326">
        <v>310</v>
      </c>
      <c r="AE66" s="325">
        <v>287</v>
      </c>
      <c r="AF66" s="325">
        <v>257</v>
      </c>
      <c r="AG66" s="325">
        <v>239</v>
      </c>
      <c r="AH66" s="325">
        <v>224</v>
      </c>
      <c r="AI66" s="325">
        <v>202</v>
      </c>
      <c r="AJ66" s="325">
        <v>176</v>
      </c>
      <c r="AK66" s="325">
        <v>160</v>
      </c>
      <c r="AL66" s="325">
        <v>150</v>
      </c>
      <c r="AM66" s="325">
        <v>137</v>
      </c>
      <c r="AN66" s="325">
        <v>109</v>
      </c>
      <c r="AO66" s="325">
        <v>92</v>
      </c>
      <c r="AP66" s="325">
        <v>76</v>
      </c>
      <c r="AQ66" s="325">
        <v>67</v>
      </c>
      <c r="AR66" s="325">
        <v>57</v>
      </c>
      <c r="AS66" s="325">
        <v>40</v>
      </c>
      <c r="AT66" s="325">
        <v>28</v>
      </c>
      <c r="AU66" s="325">
        <v>13</v>
      </c>
      <c r="AX66" s="325">
        <v>65</v>
      </c>
      <c r="AY66" s="389">
        <v>72738</v>
      </c>
    </row>
    <row r="67" spans="1:51" x14ac:dyDescent="0.2">
      <c r="A67" s="331">
        <v>66</v>
      </c>
      <c r="B67" s="332">
        <v>1289293</v>
      </c>
      <c r="C67" s="333">
        <v>99831</v>
      </c>
      <c r="D67" s="331"/>
      <c r="E67" s="334">
        <v>12409</v>
      </c>
      <c r="F67" s="332">
        <v>87422</v>
      </c>
      <c r="G67" s="333">
        <f t="shared" ref="G67:G81" si="5">F67+E67</f>
        <v>99831</v>
      </c>
      <c r="H67" s="331">
        <f t="shared" ref="H67:H81" si="6">I67-A67</f>
        <v>0</v>
      </c>
      <c r="I67" s="331">
        <v>66</v>
      </c>
      <c r="J67" s="335">
        <v>87422</v>
      </c>
      <c r="K67" s="335">
        <f t="shared" si="4"/>
        <v>2823</v>
      </c>
      <c r="L67" s="335">
        <v>66</v>
      </c>
      <c r="M67" s="335">
        <v>84599</v>
      </c>
      <c r="Q67" s="325">
        <v>64</v>
      </c>
      <c r="R67" s="389">
        <v>1614</v>
      </c>
      <c r="S67" s="389">
        <v>1538</v>
      </c>
      <c r="T67" s="389">
        <v>1475</v>
      </c>
      <c r="U67" s="389">
        <v>1417</v>
      </c>
      <c r="V67" s="325">
        <v>1347</v>
      </c>
      <c r="W67" s="325">
        <v>885</v>
      </c>
      <c r="X67" s="325">
        <v>1242</v>
      </c>
      <c r="Y67" s="325">
        <v>1174</v>
      </c>
      <c r="Z67" s="325">
        <v>1122</v>
      </c>
      <c r="AA67" s="325">
        <v>1064</v>
      </c>
      <c r="AB67" s="325">
        <v>1002</v>
      </c>
      <c r="AC67" s="326">
        <v>940</v>
      </c>
      <c r="AE67" s="325">
        <v>876</v>
      </c>
      <c r="AF67" s="325">
        <v>812</v>
      </c>
      <c r="AG67" s="325">
        <v>740</v>
      </c>
      <c r="AH67" s="325">
        <v>690</v>
      </c>
      <c r="AI67" s="325">
        <v>653</v>
      </c>
      <c r="AJ67" s="325">
        <v>604</v>
      </c>
      <c r="AK67" s="325">
        <v>556</v>
      </c>
      <c r="AL67" s="325">
        <v>526</v>
      </c>
      <c r="AM67" s="325">
        <v>477</v>
      </c>
      <c r="AN67" s="325">
        <v>416</v>
      </c>
      <c r="AO67" s="325">
        <v>352</v>
      </c>
      <c r="AP67" s="325">
        <v>313</v>
      </c>
      <c r="AQ67" s="325">
        <v>280</v>
      </c>
      <c r="AR67" s="325">
        <v>220</v>
      </c>
      <c r="AS67" s="325">
        <v>157</v>
      </c>
      <c r="AT67" s="325">
        <v>115</v>
      </c>
      <c r="AU67" s="325">
        <v>53</v>
      </c>
      <c r="AX67" s="325">
        <v>66</v>
      </c>
      <c r="AY67" s="325">
        <v>885</v>
      </c>
    </row>
    <row r="68" spans="1:51" x14ac:dyDescent="0.2">
      <c r="A68" s="331">
        <v>67</v>
      </c>
      <c r="B68" s="332">
        <v>1986</v>
      </c>
      <c r="C68" s="333">
        <v>1587</v>
      </c>
      <c r="D68" s="331"/>
      <c r="E68" s="334">
        <v>527</v>
      </c>
      <c r="F68" s="332">
        <v>1060</v>
      </c>
      <c r="G68" s="333">
        <f t="shared" si="5"/>
        <v>1587</v>
      </c>
      <c r="H68" s="331">
        <f t="shared" si="6"/>
        <v>0</v>
      </c>
      <c r="I68" s="331">
        <v>67</v>
      </c>
      <c r="J68" s="335">
        <v>1060</v>
      </c>
      <c r="K68" s="335">
        <f t="shared" si="4"/>
        <v>36</v>
      </c>
      <c r="L68" s="335">
        <v>67</v>
      </c>
      <c r="M68" s="335">
        <v>1024</v>
      </c>
      <c r="Q68" s="325">
        <v>65</v>
      </c>
      <c r="R68" s="389">
        <v>4013</v>
      </c>
      <c r="S68" s="389">
        <v>3832</v>
      </c>
      <c r="T68" s="389">
        <v>3718</v>
      </c>
      <c r="U68" s="389">
        <v>3593</v>
      </c>
      <c r="V68" s="325">
        <v>3399</v>
      </c>
      <c r="W68" s="325">
        <v>599</v>
      </c>
      <c r="X68" s="325">
        <v>3103</v>
      </c>
      <c r="Y68" s="325">
        <v>2991</v>
      </c>
      <c r="Z68" s="325">
        <v>2793</v>
      </c>
      <c r="AA68" s="325">
        <v>2617</v>
      </c>
      <c r="AB68" s="325">
        <v>2517</v>
      </c>
      <c r="AC68" s="326">
        <v>2380</v>
      </c>
      <c r="AE68" s="325">
        <v>2185</v>
      </c>
      <c r="AF68" s="325">
        <v>1970</v>
      </c>
      <c r="AG68" s="325">
        <v>1818</v>
      </c>
      <c r="AH68" s="325">
        <v>1696</v>
      </c>
      <c r="AI68" s="325">
        <v>1512</v>
      </c>
      <c r="AJ68" s="325">
        <v>1351</v>
      </c>
      <c r="AK68" s="325">
        <v>1242</v>
      </c>
      <c r="AL68" s="325">
        <v>1126</v>
      </c>
      <c r="AM68" s="325">
        <v>989</v>
      </c>
      <c r="AN68" s="325">
        <v>789</v>
      </c>
      <c r="AO68" s="325">
        <v>704</v>
      </c>
      <c r="AP68" s="325">
        <v>611</v>
      </c>
      <c r="AQ68" s="325">
        <v>496</v>
      </c>
      <c r="AR68" s="325">
        <v>379</v>
      </c>
      <c r="AS68" s="325">
        <v>292</v>
      </c>
      <c r="AT68" s="325">
        <v>212</v>
      </c>
      <c r="AU68" s="325">
        <v>105</v>
      </c>
      <c r="AX68" s="325">
        <v>67</v>
      </c>
      <c r="AY68" s="325">
        <v>599</v>
      </c>
    </row>
    <row r="69" spans="1:51" x14ac:dyDescent="0.2">
      <c r="A69" s="331">
        <v>68</v>
      </c>
      <c r="B69" s="332">
        <v>3072</v>
      </c>
      <c r="C69" s="333">
        <v>980</v>
      </c>
      <c r="D69" s="331"/>
      <c r="E69" s="334">
        <v>263</v>
      </c>
      <c r="F69" s="332">
        <v>717</v>
      </c>
      <c r="G69" s="333">
        <f t="shared" si="5"/>
        <v>980</v>
      </c>
      <c r="H69" s="331">
        <f t="shared" si="6"/>
        <v>0</v>
      </c>
      <c r="I69" s="331">
        <v>68</v>
      </c>
      <c r="J69" s="335">
        <v>717</v>
      </c>
      <c r="K69" s="335">
        <f t="shared" si="4"/>
        <v>19</v>
      </c>
      <c r="L69" s="335">
        <v>68</v>
      </c>
      <c r="M69" s="335">
        <v>698</v>
      </c>
      <c r="Q69" s="325">
        <v>66</v>
      </c>
      <c r="R69" s="389">
        <v>87422</v>
      </c>
      <c r="S69" s="389">
        <v>84599</v>
      </c>
      <c r="T69" s="389">
        <v>81684</v>
      </c>
      <c r="U69" s="389">
        <v>78647</v>
      </c>
      <c r="V69" s="325">
        <v>75728</v>
      </c>
      <c r="W69" s="325">
        <v>401</v>
      </c>
      <c r="X69" s="325">
        <v>69723</v>
      </c>
      <c r="Y69" s="325">
        <v>66615</v>
      </c>
      <c r="Z69" s="325">
        <v>63734</v>
      </c>
      <c r="AA69" s="325">
        <v>60608</v>
      </c>
      <c r="AB69" s="325">
        <v>57467</v>
      </c>
      <c r="AC69" s="326">
        <v>54255</v>
      </c>
      <c r="AE69" s="325">
        <v>51174</v>
      </c>
      <c r="AF69" s="325">
        <v>47655</v>
      </c>
      <c r="AG69" s="325">
        <v>43801</v>
      </c>
      <c r="AH69" s="325">
        <v>40184</v>
      </c>
      <c r="AI69" s="325">
        <v>36943</v>
      </c>
      <c r="AJ69" s="325">
        <v>33326</v>
      </c>
      <c r="AK69" s="325">
        <v>29954</v>
      </c>
      <c r="AL69" s="325">
        <v>26614</v>
      </c>
      <c r="AM69" s="325">
        <v>23668</v>
      </c>
      <c r="AN69" s="325">
        <v>18681</v>
      </c>
      <c r="AO69" s="325">
        <v>15747</v>
      </c>
      <c r="AP69" s="325">
        <v>13560</v>
      </c>
      <c r="AQ69" s="325">
        <v>11373</v>
      </c>
      <c r="AR69" s="325">
        <v>9080</v>
      </c>
      <c r="AS69" s="325">
        <v>6597</v>
      </c>
      <c r="AT69" s="325">
        <v>4613</v>
      </c>
      <c r="AU69" s="325">
        <v>2326</v>
      </c>
      <c r="AX69" s="325">
        <v>68</v>
      </c>
      <c r="AY69" s="325">
        <v>401</v>
      </c>
    </row>
    <row r="70" spans="1:51" x14ac:dyDescent="0.2">
      <c r="A70" s="331">
        <v>69</v>
      </c>
      <c r="B70" s="332">
        <v>3393</v>
      </c>
      <c r="C70" s="332">
        <v>732</v>
      </c>
      <c r="D70" s="332"/>
      <c r="E70" s="334">
        <v>243</v>
      </c>
      <c r="F70" s="332">
        <v>489</v>
      </c>
      <c r="G70" s="332">
        <f t="shared" si="5"/>
        <v>732</v>
      </c>
      <c r="H70" s="331">
        <f t="shared" si="6"/>
        <v>0</v>
      </c>
      <c r="I70" s="332">
        <v>69</v>
      </c>
      <c r="J70" s="335">
        <v>489</v>
      </c>
      <c r="K70" s="335">
        <f t="shared" si="4"/>
        <v>15</v>
      </c>
      <c r="L70" s="335">
        <v>69</v>
      </c>
      <c r="M70" s="335">
        <v>474</v>
      </c>
      <c r="Q70" s="325">
        <v>67</v>
      </c>
      <c r="R70" s="389">
        <v>1060</v>
      </c>
      <c r="S70" s="389">
        <v>1024</v>
      </c>
      <c r="T70" s="325">
        <v>991</v>
      </c>
      <c r="U70" s="325">
        <v>952</v>
      </c>
      <c r="V70" s="325">
        <v>915</v>
      </c>
      <c r="W70" s="325">
        <v>2560</v>
      </c>
      <c r="X70" s="325">
        <v>866</v>
      </c>
      <c r="Y70" s="325">
        <v>822</v>
      </c>
      <c r="Z70" s="325">
        <v>783</v>
      </c>
      <c r="AA70" s="325">
        <v>762</v>
      </c>
      <c r="AB70" s="325">
        <v>733</v>
      </c>
      <c r="AC70" s="326">
        <v>684</v>
      </c>
      <c r="AE70" s="325">
        <v>638</v>
      </c>
      <c r="AF70" s="325">
        <v>601</v>
      </c>
      <c r="AG70" s="325">
        <v>559</v>
      </c>
      <c r="AH70" s="325">
        <v>525</v>
      </c>
      <c r="AI70" s="325">
        <v>478</v>
      </c>
      <c r="AJ70" s="325">
        <v>445</v>
      </c>
      <c r="AK70" s="325">
        <v>412</v>
      </c>
      <c r="AL70" s="325">
        <v>382</v>
      </c>
      <c r="AM70" s="325">
        <v>342</v>
      </c>
      <c r="AN70" s="325">
        <v>273</v>
      </c>
      <c r="AO70" s="325">
        <v>246</v>
      </c>
      <c r="AP70" s="325">
        <v>208</v>
      </c>
      <c r="AQ70" s="325">
        <v>168</v>
      </c>
      <c r="AR70" s="325">
        <v>127</v>
      </c>
      <c r="AS70" s="325">
        <v>97</v>
      </c>
      <c r="AT70" s="325">
        <v>65</v>
      </c>
      <c r="AU70" s="325">
        <v>25</v>
      </c>
      <c r="AX70" s="325">
        <v>69</v>
      </c>
      <c r="AY70" s="389">
        <v>2560</v>
      </c>
    </row>
    <row r="71" spans="1:51" x14ac:dyDescent="0.2">
      <c r="A71" s="331">
        <v>70</v>
      </c>
      <c r="B71" s="332">
        <v>42292</v>
      </c>
      <c r="C71" s="332">
        <v>3273</v>
      </c>
      <c r="D71" s="332"/>
      <c r="E71" s="334"/>
      <c r="F71" s="332">
        <v>3273</v>
      </c>
      <c r="G71" s="332">
        <f>F71+E71</f>
        <v>3273</v>
      </c>
      <c r="H71" s="331">
        <f t="shared" si="6"/>
        <v>0</v>
      </c>
      <c r="I71" s="332">
        <v>70</v>
      </c>
      <c r="J71" s="335">
        <v>3273</v>
      </c>
      <c r="K71" s="335">
        <f t="shared" si="4"/>
        <v>155</v>
      </c>
      <c r="L71" s="335">
        <v>70</v>
      </c>
      <c r="M71" s="335">
        <v>3118</v>
      </c>
      <c r="Q71" s="325">
        <v>68</v>
      </c>
      <c r="R71" s="325">
        <v>717</v>
      </c>
      <c r="S71" s="325">
        <v>698</v>
      </c>
      <c r="T71" s="325">
        <v>675</v>
      </c>
      <c r="U71" s="325">
        <v>654</v>
      </c>
      <c r="V71" s="325">
        <v>632</v>
      </c>
      <c r="W71" s="325">
        <v>617</v>
      </c>
      <c r="X71" s="325">
        <v>614</v>
      </c>
      <c r="Y71" s="325">
        <v>580</v>
      </c>
      <c r="Z71" s="325">
        <v>547</v>
      </c>
      <c r="AA71" s="325">
        <v>514</v>
      </c>
      <c r="AB71" s="325">
        <v>482</v>
      </c>
      <c r="AC71" s="326">
        <v>448</v>
      </c>
      <c r="AE71" s="325">
        <v>425</v>
      </c>
      <c r="AF71" s="325">
        <v>400</v>
      </c>
      <c r="AG71" s="325">
        <v>377</v>
      </c>
      <c r="AH71" s="325">
        <v>355</v>
      </c>
      <c r="AI71" s="325">
        <v>333</v>
      </c>
      <c r="AJ71" s="325">
        <v>304</v>
      </c>
      <c r="AK71" s="325">
        <v>277</v>
      </c>
      <c r="AL71" s="325">
        <v>257</v>
      </c>
      <c r="AM71" s="325">
        <v>233</v>
      </c>
      <c r="AN71" s="325">
        <v>195</v>
      </c>
      <c r="AO71" s="325">
        <v>169</v>
      </c>
      <c r="AP71" s="325">
        <v>150</v>
      </c>
      <c r="AQ71" s="325">
        <v>122</v>
      </c>
      <c r="AR71" s="325">
        <v>98</v>
      </c>
      <c r="AS71" s="325">
        <v>64</v>
      </c>
      <c r="AT71" s="325">
        <v>40</v>
      </c>
      <c r="AU71" s="325">
        <v>26</v>
      </c>
      <c r="AX71" s="325">
        <v>70</v>
      </c>
      <c r="AY71" s="325">
        <v>617</v>
      </c>
    </row>
    <row r="72" spans="1:51" x14ac:dyDescent="0.2">
      <c r="A72" s="331">
        <v>71</v>
      </c>
      <c r="B72" s="332">
        <v>6680</v>
      </c>
      <c r="C72" s="332">
        <v>795</v>
      </c>
      <c r="D72" s="332"/>
      <c r="E72" s="334"/>
      <c r="F72" s="332">
        <v>795</v>
      </c>
      <c r="G72" s="332">
        <f t="shared" si="5"/>
        <v>795</v>
      </c>
      <c r="H72" s="331">
        <f t="shared" si="6"/>
        <v>0</v>
      </c>
      <c r="I72" s="332">
        <v>71</v>
      </c>
      <c r="J72" s="335">
        <v>795</v>
      </c>
      <c r="K72" s="335">
        <f t="shared" si="4"/>
        <v>30</v>
      </c>
      <c r="L72" s="335">
        <v>71</v>
      </c>
      <c r="M72" s="335">
        <v>765</v>
      </c>
      <c r="Q72" s="325">
        <v>69</v>
      </c>
      <c r="R72" s="325">
        <v>489</v>
      </c>
      <c r="S72" s="325">
        <v>474</v>
      </c>
      <c r="T72" s="325">
        <v>456</v>
      </c>
      <c r="U72" s="325">
        <v>439</v>
      </c>
      <c r="V72" s="325">
        <v>418</v>
      </c>
      <c r="W72" s="325">
        <v>831</v>
      </c>
      <c r="X72" s="325">
        <v>384</v>
      </c>
      <c r="Y72" s="325">
        <v>369</v>
      </c>
      <c r="Z72" s="325">
        <v>355</v>
      </c>
      <c r="AA72" s="325">
        <v>338</v>
      </c>
      <c r="AB72" s="325">
        <v>325</v>
      </c>
      <c r="AC72" s="326">
        <v>304</v>
      </c>
      <c r="AE72" s="325">
        <v>287</v>
      </c>
      <c r="AF72" s="325">
        <v>268</v>
      </c>
      <c r="AG72" s="325">
        <v>241</v>
      </c>
      <c r="AH72" s="325">
        <v>219</v>
      </c>
      <c r="AI72" s="325">
        <v>196</v>
      </c>
      <c r="AJ72" s="325">
        <v>178</v>
      </c>
      <c r="AK72" s="325">
        <v>165</v>
      </c>
      <c r="AL72" s="325">
        <v>155</v>
      </c>
      <c r="AM72" s="325">
        <v>140</v>
      </c>
      <c r="AN72" s="325">
        <v>109</v>
      </c>
      <c r="AO72" s="325">
        <v>92</v>
      </c>
      <c r="AP72" s="325">
        <v>86</v>
      </c>
      <c r="AQ72" s="325">
        <v>71</v>
      </c>
      <c r="AR72" s="325">
        <v>57</v>
      </c>
      <c r="AS72" s="325">
        <v>44</v>
      </c>
      <c r="AT72" s="325">
        <v>28</v>
      </c>
      <c r="AU72" s="325">
        <v>13</v>
      </c>
      <c r="AX72" s="325">
        <v>71</v>
      </c>
      <c r="AY72" s="325">
        <v>831</v>
      </c>
    </row>
    <row r="73" spans="1:51" x14ac:dyDescent="0.2">
      <c r="A73" s="331">
        <v>72</v>
      </c>
      <c r="B73" s="332">
        <v>5283</v>
      </c>
      <c r="C73" s="332">
        <v>1055</v>
      </c>
      <c r="D73" s="332"/>
      <c r="E73" s="334"/>
      <c r="F73" s="332">
        <v>1055</v>
      </c>
      <c r="G73" s="332">
        <f t="shared" si="5"/>
        <v>1055</v>
      </c>
      <c r="H73" s="331">
        <f t="shared" si="6"/>
        <v>0</v>
      </c>
      <c r="I73" s="332">
        <v>72</v>
      </c>
      <c r="J73" s="335">
        <v>1055</v>
      </c>
      <c r="K73" s="335">
        <f t="shared" si="4"/>
        <v>38</v>
      </c>
      <c r="L73" s="335">
        <v>72</v>
      </c>
      <c r="M73" s="335">
        <v>1017</v>
      </c>
      <c r="Q73" s="325">
        <v>70</v>
      </c>
      <c r="R73" s="389">
        <v>3273</v>
      </c>
      <c r="S73" s="389">
        <v>3118</v>
      </c>
      <c r="T73" s="389">
        <v>2980</v>
      </c>
      <c r="U73" s="389">
        <v>2835</v>
      </c>
      <c r="V73" s="325">
        <v>2677</v>
      </c>
      <c r="W73" s="325">
        <v>52</v>
      </c>
      <c r="X73" s="325">
        <v>2456</v>
      </c>
      <c r="Y73" s="325">
        <v>2304</v>
      </c>
      <c r="Z73" s="325">
        <v>2161</v>
      </c>
      <c r="AA73" s="325">
        <v>2029</v>
      </c>
      <c r="AB73" s="325">
        <v>1920</v>
      </c>
      <c r="AC73" s="326">
        <v>1787</v>
      </c>
      <c r="AE73" s="325">
        <v>1682</v>
      </c>
      <c r="AF73" s="325">
        <v>1551</v>
      </c>
      <c r="AG73" s="325">
        <v>1441</v>
      </c>
      <c r="AH73" s="325">
        <v>1306</v>
      </c>
      <c r="AI73" s="325">
        <v>1223</v>
      </c>
      <c r="AJ73" s="325">
        <v>1104</v>
      </c>
      <c r="AK73" s="325">
        <v>991</v>
      </c>
      <c r="AL73" s="325">
        <v>883</v>
      </c>
      <c r="AM73" s="325">
        <v>762</v>
      </c>
      <c r="AN73" s="325">
        <v>593</v>
      </c>
      <c r="AO73" s="325">
        <v>452</v>
      </c>
      <c r="AP73" s="325">
        <v>309</v>
      </c>
      <c r="AQ73" s="325">
        <v>152</v>
      </c>
      <c r="AX73" s="325">
        <v>72</v>
      </c>
      <c r="AY73" s="325">
        <v>52</v>
      </c>
    </row>
    <row r="74" spans="1:51" x14ac:dyDescent="0.2">
      <c r="A74" s="331">
        <v>73</v>
      </c>
      <c r="B74" s="332">
        <v>478</v>
      </c>
      <c r="C74" s="332">
        <v>69</v>
      </c>
      <c r="D74" s="332"/>
      <c r="E74" s="334"/>
      <c r="F74" s="332">
        <v>69</v>
      </c>
      <c r="G74" s="332">
        <f t="shared" si="5"/>
        <v>69</v>
      </c>
      <c r="H74" s="331">
        <f>I74-A74</f>
        <v>0</v>
      </c>
      <c r="I74" s="332">
        <v>73</v>
      </c>
      <c r="J74" s="335">
        <v>69</v>
      </c>
      <c r="K74" s="335">
        <f t="shared" si="4"/>
        <v>2</v>
      </c>
      <c r="L74" s="335">
        <v>73</v>
      </c>
      <c r="M74" s="335">
        <v>67</v>
      </c>
      <c r="Q74" s="325">
        <v>71</v>
      </c>
      <c r="R74" s="325">
        <v>795</v>
      </c>
      <c r="S74" s="325">
        <v>765</v>
      </c>
      <c r="T74" s="325">
        <v>719</v>
      </c>
      <c r="U74" s="325">
        <v>685</v>
      </c>
      <c r="V74" s="325">
        <v>646</v>
      </c>
      <c r="W74" s="325">
        <v>733</v>
      </c>
      <c r="X74" s="325">
        <v>617</v>
      </c>
      <c r="Y74" s="325">
        <v>587</v>
      </c>
      <c r="Z74" s="325">
        <v>560</v>
      </c>
      <c r="AA74" s="325">
        <v>526</v>
      </c>
      <c r="AB74" s="325">
        <v>505</v>
      </c>
      <c r="AC74" s="326">
        <v>473</v>
      </c>
      <c r="AE74" s="325">
        <v>458</v>
      </c>
      <c r="AF74" s="325">
        <v>429</v>
      </c>
      <c r="AG74" s="325">
        <v>412</v>
      </c>
      <c r="AH74" s="325">
        <v>366</v>
      </c>
      <c r="AI74" s="325">
        <v>337</v>
      </c>
      <c r="AJ74" s="325">
        <v>300</v>
      </c>
      <c r="AK74" s="325">
        <v>258</v>
      </c>
      <c r="AL74" s="325">
        <v>220</v>
      </c>
      <c r="AM74" s="325">
        <v>191</v>
      </c>
      <c r="AN74" s="325">
        <v>132</v>
      </c>
      <c r="AO74" s="325">
        <v>112</v>
      </c>
      <c r="AP74" s="325">
        <v>81</v>
      </c>
      <c r="AQ74" s="325">
        <v>47</v>
      </c>
      <c r="AX74" s="325">
        <v>73</v>
      </c>
      <c r="AY74" s="325">
        <v>733</v>
      </c>
    </row>
    <row r="75" spans="1:51" x14ac:dyDescent="0.2">
      <c r="A75" s="331">
        <v>74</v>
      </c>
      <c r="B75" s="332">
        <v>7079</v>
      </c>
      <c r="C75" s="332">
        <v>967</v>
      </c>
      <c r="D75" s="332"/>
      <c r="E75" s="334"/>
      <c r="F75" s="332">
        <v>967</v>
      </c>
      <c r="G75" s="332">
        <f t="shared" si="5"/>
        <v>967</v>
      </c>
      <c r="H75" s="331">
        <f t="shared" si="6"/>
        <v>0</v>
      </c>
      <c r="I75" s="332">
        <v>74</v>
      </c>
      <c r="J75" s="335">
        <v>967</v>
      </c>
      <c r="K75" s="335">
        <f t="shared" si="4"/>
        <v>42</v>
      </c>
      <c r="L75" s="335">
        <v>74</v>
      </c>
      <c r="M75" s="335">
        <v>925</v>
      </c>
      <c r="Q75" s="325">
        <v>72</v>
      </c>
      <c r="R75" s="389">
        <v>1055</v>
      </c>
      <c r="S75" s="389">
        <v>1017</v>
      </c>
      <c r="T75" s="325">
        <v>960</v>
      </c>
      <c r="U75" s="325">
        <v>926</v>
      </c>
      <c r="V75" s="325">
        <v>872</v>
      </c>
      <c r="W75" s="325">
        <v>17844</v>
      </c>
      <c r="X75" s="325">
        <v>807</v>
      </c>
      <c r="Y75" s="325">
        <v>760</v>
      </c>
      <c r="Z75" s="325">
        <v>719</v>
      </c>
      <c r="AA75" s="325">
        <v>668</v>
      </c>
      <c r="AB75" s="325">
        <v>630</v>
      </c>
      <c r="AC75" s="326">
        <v>594</v>
      </c>
      <c r="AE75" s="325">
        <v>565</v>
      </c>
      <c r="AF75" s="325">
        <v>534</v>
      </c>
      <c r="AG75" s="325">
        <v>496</v>
      </c>
      <c r="AH75" s="325">
        <v>467</v>
      </c>
      <c r="AI75" s="325">
        <v>433</v>
      </c>
      <c r="AJ75" s="325">
        <v>397</v>
      </c>
      <c r="AK75" s="325">
        <v>355</v>
      </c>
      <c r="AL75" s="325">
        <v>324</v>
      </c>
      <c r="AM75" s="325">
        <v>284</v>
      </c>
      <c r="AN75" s="325">
        <v>206</v>
      </c>
      <c r="AO75" s="325">
        <v>187</v>
      </c>
      <c r="AP75" s="325">
        <v>147</v>
      </c>
      <c r="AQ75" s="325">
        <v>74</v>
      </c>
      <c r="AX75" s="325">
        <v>74</v>
      </c>
      <c r="AY75" s="389">
        <v>17844</v>
      </c>
    </row>
    <row r="76" spans="1:51" x14ac:dyDescent="0.2">
      <c r="A76" s="331">
        <v>75</v>
      </c>
      <c r="B76" s="332">
        <v>21469</v>
      </c>
      <c r="C76" s="332">
        <v>21346</v>
      </c>
      <c r="D76" s="332"/>
      <c r="E76" s="334"/>
      <c r="F76" s="332">
        <v>21346</v>
      </c>
      <c r="G76" s="332">
        <f t="shared" si="5"/>
        <v>21346</v>
      </c>
      <c r="H76" s="331">
        <f t="shared" si="6"/>
        <v>0</v>
      </c>
      <c r="I76" s="332">
        <v>75</v>
      </c>
      <c r="J76" s="335">
        <v>21346</v>
      </c>
      <c r="K76" s="335">
        <f t="shared" si="4"/>
        <v>739</v>
      </c>
      <c r="L76" s="335">
        <v>75</v>
      </c>
      <c r="M76" s="335">
        <v>20607</v>
      </c>
      <c r="Q76" s="325">
        <v>73</v>
      </c>
      <c r="R76" s="325">
        <v>69</v>
      </c>
      <c r="S76" s="325">
        <v>67</v>
      </c>
      <c r="T76" s="325">
        <v>62</v>
      </c>
      <c r="U76" s="325">
        <v>56</v>
      </c>
      <c r="V76" s="325">
        <v>54</v>
      </c>
      <c r="W76" s="325">
        <v>74883</v>
      </c>
      <c r="X76" s="325">
        <v>53</v>
      </c>
      <c r="Y76" s="325">
        <v>52</v>
      </c>
      <c r="Z76" s="325">
        <v>47</v>
      </c>
      <c r="AA76" s="325">
        <v>45</v>
      </c>
      <c r="AB76" s="325">
        <v>43</v>
      </c>
      <c r="AC76" s="326">
        <v>41</v>
      </c>
      <c r="AE76" s="325">
        <v>38</v>
      </c>
      <c r="AF76" s="325">
        <v>33</v>
      </c>
      <c r="AG76" s="325">
        <v>31</v>
      </c>
      <c r="AH76" s="325">
        <v>28</v>
      </c>
      <c r="AI76" s="325">
        <v>26</v>
      </c>
      <c r="AJ76" s="325">
        <v>22</v>
      </c>
      <c r="AK76" s="325">
        <v>20</v>
      </c>
      <c r="AL76" s="325">
        <v>17</v>
      </c>
      <c r="AM76" s="325">
        <v>14</v>
      </c>
      <c r="AN76" s="325">
        <v>9</v>
      </c>
      <c r="AO76" s="325">
        <v>8</v>
      </c>
      <c r="AP76" s="325">
        <v>7</v>
      </c>
      <c r="AQ76" s="325">
        <v>6</v>
      </c>
      <c r="AX76" s="325">
        <v>75</v>
      </c>
      <c r="AY76" s="389">
        <v>74883</v>
      </c>
    </row>
    <row r="77" spans="1:51" x14ac:dyDescent="0.2">
      <c r="A77" s="331">
        <v>76</v>
      </c>
      <c r="B77" s="332">
        <v>560481</v>
      </c>
      <c r="C77" s="332">
        <v>90145</v>
      </c>
      <c r="D77" s="332"/>
      <c r="E77" s="334"/>
      <c r="F77" s="332">
        <v>90145</v>
      </c>
      <c r="G77" s="332">
        <f t="shared" si="5"/>
        <v>90145</v>
      </c>
      <c r="H77" s="331">
        <f t="shared" si="6"/>
        <v>0</v>
      </c>
      <c r="I77" s="332">
        <v>76</v>
      </c>
      <c r="J77" s="335">
        <v>90145</v>
      </c>
      <c r="K77" s="335">
        <f t="shared" si="4"/>
        <v>3280</v>
      </c>
      <c r="L77" s="335">
        <v>76</v>
      </c>
      <c r="M77" s="335">
        <v>86865</v>
      </c>
      <c r="Q77" s="325">
        <v>74</v>
      </c>
      <c r="R77" s="325">
        <v>967</v>
      </c>
      <c r="S77" s="325">
        <v>925</v>
      </c>
      <c r="T77" s="325">
        <v>874</v>
      </c>
      <c r="U77" s="325">
        <v>821</v>
      </c>
      <c r="V77" s="325">
        <v>767</v>
      </c>
      <c r="W77" s="325">
        <v>147</v>
      </c>
      <c r="X77" s="325">
        <v>701</v>
      </c>
      <c r="Y77" s="325">
        <v>663</v>
      </c>
      <c r="Z77" s="325">
        <v>617</v>
      </c>
      <c r="AA77" s="325">
        <v>560</v>
      </c>
      <c r="AB77" s="325">
        <v>518</v>
      </c>
      <c r="AC77" s="326">
        <v>474</v>
      </c>
      <c r="AE77" s="325">
        <v>441</v>
      </c>
      <c r="AF77" s="325">
        <v>401</v>
      </c>
      <c r="AG77" s="325">
        <v>370</v>
      </c>
      <c r="AH77" s="325">
        <v>335</v>
      </c>
      <c r="AI77" s="325">
        <v>293</v>
      </c>
      <c r="AJ77" s="325">
        <v>258</v>
      </c>
      <c r="AK77" s="325">
        <v>231</v>
      </c>
      <c r="AL77" s="325">
        <v>205</v>
      </c>
      <c r="AM77" s="325">
        <v>172</v>
      </c>
      <c r="AN77" s="325">
        <v>126</v>
      </c>
      <c r="AO77" s="325">
        <v>98</v>
      </c>
      <c r="AP77" s="325">
        <v>65</v>
      </c>
      <c r="AQ77" s="325">
        <v>34</v>
      </c>
      <c r="AX77" s="325">
        <v>76</v>
      </c>
      <c r="AY77" s="325">
        <v>147</v>
      </c>
    </row>
    <row r="78" spans="1:51" x14ac:dyDescent="0.2">
      <c r="A78" s="331">
        <v>77</v>
      </c>
      <c r="B78" s="332">
        <v>730</v>
      </c>
      <c r="C78" s="332">
        <v>186</v>
      </c>
      <c r="D78" s="332"/>
      <c r="E78" s="334"/>
      <c r="F78" s="332">
        <v>186</v>
      </c>
      <c r="G78" s="332">
        <f t="shared" si="5"/>
        <v>186</v>
      </c>
      <c r="H78" s="331">
        <f t="shared" si="6"/>
        <v>0</v>
      </c>
      <c r="I78" s="332">
        <v>77</v>
      </c>
      <c r="J78" s="335">
        <v>186</v>
      </c>
      <c r="K78" s="335">
        <f t="shared" si="4"/>
        <v>10</v>
      </c>
      <c r="L78" s="335">
        <v>77</v>
      </c>
      <c r="M78" s="335">
        <v>176</v>
      </c>
      <c r="Q78" s="325">
        <v>75</v>
      </c>
      <c r="R78" s="389">
        <v>21346</v>
      </c>
      <c r="S78" s="389">
        <v>20607</v>
      </c>
      <c r="T78" s="389">
        <v>19875</v>
      </c>
      <c r="U78" s="389">
        <v>19257</v>
      </c>
      <c r="V78" s="325">
        <v>18498</v>
      </c>
      <c r="W78" s="325">
        <v>2861</v>
      </c>
      <c r="X78" s="325">
        <v>17337</v>
      </c>
      <c r="Y78" s="325">
        <v>16674</v>
      </c>
      <c r="Z78" s="325">
        <v>15979</v>
      </c>
      <c r="AA78" s="325">
        <v>15209</v>
      </c>
      <c r="AB78" s="325">
        <v>14414</v>
      </c>
      <c r="AC78" s="326">
        <v>13708</v>
      </c>
      <c r="AE78" s="325">
        <v>12922</v>
      </c>
      <c r="AF78" s="325">
        <v>12062</v>
      </c>
      <c r="AG78" s="325">
        <v>11306</v>
      </c>
      <c r="AH78" s="325">
        <v>10639</v>
      </c>
      <c r="AI78" s="325">
        <v>10046</v>
      </c>
      <c r="AJ78" s="325">
        <v>9333</v>
      </c>
      <c r="AK78" s="325">
        <v>8669</v>
      </c>
      <c r="AL78" s="325">
        <v>8089</v>
      </c>
      <c r="AM78" s="325">
        <v>7380</v>
      </c>
      <c r="AN78" s="325">
        <v>5993</v>
      </c>
      <c r="AO78" s="325">
        <v>5098</v>
      </c>
      <c r="AP78" s="325">
        <v>4377</v>
      </c>
      <c r="AQ78" s="325">
        <v>3331</v>
      </c>
      <c r="AX78" s="325">
        <v>77</v>
      </c>
      <c r="AY78" s="389">
        <v>2861</v>
      </c>
    </row>
    <row r="79" spans="1:51" x14ac:dyDescent="0.2">
      <c r="A79" s="331">
        <v>78</v>
      </c>
      <c r="B79" s="332">
        <v>11803</v>
      </c>
      <c r="C79" s="332">
        <v>3356</v>
      </c>
      <c r="D79" s="332"/>
      <c r="E79" s="334"/>
      <c r="F79" s="332">
        <v>3356</v>
      </c>
      <c r="G79" s="332">
        <f t="shared" si="5"/>
        <v>3356</v>
      </c>
      <c r="H79" s="331">
        <f t="shared" si="6"/>
        <v>0</v>
      </c>
      <c r="I79" s="332">
        <v>78</v>
      </c>
      <c r="J79" s="335">
        <v>3356</v>
      </c>
      <c r="K79" s="335">
        <f t="shared" si="4"/>
        <v>100</v>
      </c>
      <c r="L79" s="335">
        <v>78</v>
      </c>
      <c r="M79" s="335">
        <v>3256</v>
      </c>
      <c r="Q79" s="325">
        <v>76</v>
      </c>
      <c r="R79" s="389">
        <v>90145</v>
      </c>
      <c r="S79" s="389">
        <v>86865</v>
      </c>
      <c r="T79" s="389">
        <v>83862</v>
      </c>
      <c r="U79" s="389">
        <v>80711</v>
      </c>
      <c r="V79" s="325">
        <v>77837</v>
      </c>
      <c r="W79" s="325">
        <v>352</v>
      </c>
      <c r="X79" s="325">
        <v>71791</v>
      </c>
      <c r="Y79" s="325">
        <v>68737</v>
      </c>
      <c r="Z79" s="325">
        <v>66070</v>
      </c>
      <c r="AA79" s="325">
        <v>63210</v>
      </c>
      <c r="AB79" s="325">
        <v>60347</v>
      </c>
      <c r="AC79" s="326">
        <v>57310</v>
      </c>
      <c r="AE79" s="325">
        <v>54511</v>
      </c>
      <c r="AF79" s="325">
        <v>50998</v>
      </c>
      <c r="AG79" s="325">
        <v>47482</v>
      </c>
      <c r="AH79" s="325">
        <v>44125</v>
      </c>
      <c r="AI79" s="325">
        <v>40998</v>
      </c>
      <c r="AJ79" s="325">
        <v>37555</v>
      </c>
      <c r="AK79" s="325">
        <v>33985</v>
      </c>
      <c r="AL79" s="325">
        <v>30393</v>
      </c>
      <c r="AM79" s="325">
        <v>27035</v>
      </c>
      <c r="AN79" s="325">
        <v>21258</v>
      </c>
      <c r="AO79" s="325">
        <v>16467</v>
      </c>
      <c r="AP79" s="325">
        <v>12642</v>
      </c>
      <c r="AQ79" s="325">
        <v>6960</v>
      </c>
      <c r="AX79" s="325">
        <v>78</v>
      </c>
      <c r="AY79" s="325">
        <v>352</v>
      </c>
    </row>
    <row r="80" spans="1:51" x14ac:dyDescent="0.2">
      <c r="A80" s="331">
        <v>79</v>
      </c>
      <c r="B80" s="332">
        <v>4373</v>
      </c>
      <c r="C80" s="332">
        <v>446</v>
      </c>
      <c r="D80" s="332"/>
      <c r="E80" s="334"/>
      <c r="F80" s="332">
        <v>446</v>
      </c>
      <c r="G80" s="332">
        <f t="shared" si="5"/>
        <v>446</v>
      </c>
      <c r="H80" s="331">
        <f t="shared" si="6"/>
        <v>0</v>
      </c>
      <c r="I80" s="332">
        <v>79</v>
      </c>
      <c r="J80" s="335">
        <v>446</v>
      </c>
      <c r="K80" s="335">
        <f t="shared" si="4"/>
        <v>14</v>
      </c>
      <c r="L80" s="335">
        <v>79</v>
      </c>
      <c r="M80" s="335">
        <v>432</v>
      </c>
      <c r="Q80" s="325">
        <v>77</v>
      </c>
      <c r="R80" s="325">
        <v>186</v>
      </c>
      <c r="S80" s="325">
        <v>176</v>
      </c>
      <c r="T80" s="325">
        <v>169</v>
      </c>
      <c r="U80" s="325">
        <v>160</v>
      </c>
      <c r="V80" s="325">
        <v>152</v>
      </c>
      <c r="W80" s="325">
        <v>24517</v>
      </c>
      <c r="X80" s="325">
        <v>148</v>
      </c>
      <c r="Y80" s="325">
        <v>137</v>
      </c>
      <c r="Z80" s="325">
        <v>124</v>
      </c>
      <c r="AA80" s="325">
        <v>117</v>
      </c>
      <c r="AB80" s="325">
        <v>107</v>
      </c>
      <c r="AC80" s="326">
        <v>99</v>
      </c>
      <c r="AE80" s="325">
        <v>84</v>
      </c>
      <c r="AF80" s="325">
        <v>72</v>
      </c>
      <c r="AG80" s="325">
        <v>63</v>
      </c>
      <c r="AH80" s="325">
        <v>55</v>
      </c>
      <c r="AI80" s="325">
        <v>46</v>
      </c>
      <c r="AJ80" s="325">
        <v>40</v>
      </c>
      <c r="AK80" s="325">
        <v>29</v>
      </c>
      <c r="AL80" s="325">
        <v>23</v>
      </c>
      <c r="AM80" s="325">
        <v>18</v>
      </c>
      <c r="AN80" s="325">
        <v>12</v>
      </c>
      <c r="AO80" s="325">
        <v>9</v>
      </c>
      <c r="AP80" s="325">
        <v>8</v>
      </c>
      <c r="AQ80" s="325">
        <v>4</v>
      </c>
      <c r="AX80" s="325">
        <v>79</v>
      </c>
      <c r="AY80" s="389">
        <v>24517</v>
      </c>
    </row>
    <row r="81" spans="1:50" x14ac:dyDescent="0.2">
      <c r="A81" s="331">
        <v>80</v>
      </c>
      <c r="B81" s="332">
        <v>169878</v>
      </c>
      <c r="C81" s="332">
        <v>32680</v>
      </c>
      <c r="D81" s="332"/>
      <c r="E81" s="334"/>
      <c r="F81" s="332">
        <v>32680</v>
      </c>
      <c r="G81" s="332">
        <f t="shared" si="5"/>
        <v>32680</v>
      </c>
      <c r="H81" s="331">
        <f t="shared" si="6"/>
        <v>0</v>
      </c>
      <c r="I81" s="332">
        <v>80</v>
      </c>
      <c r="J81" s="335">
        <v>32680</v>
      </c>
      <c r="K81" s="335">
        <f t="shared" si="4"/>
        <v>1714</v>
      </c>
      <c r="L81" s="335">
        <v>80</v>
      </c>
      <c r="M81" s="335">
        <v>30966</v>
      </c>
      <c r="Q81" s="325">
        <v>78</v>
      </c>
      <c r="R81" s="389">
        <v>3356</v>
      </c>
      <c r="S81" s="389">
        <v>3256</v>
      </c>
      <c r="T81" s="389">
        <v>3160</v>
      </c>
      <c r="U81" s="389">
        <v>3051</v>
      </c>
      <c r="V81" s="325">
        <v>2964</v>
      </c>
      <c r="W81" s="325">
        <v>2853</v>
      </c>
      <c r="X81" s="325">
        <v>2764</v>
      </c>
      <c r="Y81" s="325">
        <v>2646</v>
      </c>
      <c r="Z81" s="325">
        <v>2528</v>
      </c>
      <c r="AA81" s="325">
        <v>2441</v>
      </c>
      <c r="AB81" s="325">
        <v>2346</v>
      </c>
      <c r="AC81" s="326">
        <v>2243</v>
      </c>
      <c r="AE81" s="325">
        <v>2133</v>
      </c>
      <c r="AF81" s="325">
        <v>2003</v>
      </c>
      <c r="AG81" s="325">
        <v>1903</v>
      </c>
      <c r="AH81" s="325">
        <v>1793</v>
      </c>
      <c r="AI81" s="325">
        <v>1694</v>
      </c>
      <c r="AJ81" s="325">
        <v>1602</v>
      </c>
      <c r="AK81" s="325">
        <v>1504</v>
      </c>
      <c r="AL81" s="325">
        <v>1398</v>
      </c>
      <c r="AM81" s="325">
        <v>1297</v>
      </c>
      <c r="AN81" s="325">
        <v>1098</v>
      </c>
      <c r="AO81" s="325">
        <v>954</v>
      </c>
      <c r="AP81" s="325">
        <v>795</v>
      </c>
      <c r="AQ81" s="325">
        <v>528</v>
      </c>
      <c r="AX81" s="325">
        <v>80</v>
      </c>
    </row>
    <row r="82" spans="1:50" x14ac:dyDescent="0.2">
      <c r="Q82" s="325">
        <v>79</v>
      </c>
      <c r="R82" s="325">
        <v>446</v>
      </c>
      <c r="S82" s="325">
        <v>432</v>
      </c>
      <c r="T82" s="325">
        <v>410</v>
      </c>
      <c r="U82" s="325">
        <v>391</v>
      </c>
      <c r="V82" s="325">
        <v>369</v>
      </c>
      <c r="W82" s="325">
        <v>350</v>
      </c>
      <c r="X82" s="325">
        <v>363</v>
      </c>
      <c r="Y82" s="325">
        <v>344</v>
      </c>
      <c r="Z82" s="325">
        <v>326</v>
      </c>
      <c r="AA82" s="325">
        <v>297</v>
      </c>
      <c r="AB82" s="325">
        <v>284</v>
      </c>
      <c r="AC82" s="326">
        <v>273</v>
      </c>
      <c r="AE82" s="325">
        <v>259</v>
      </c>
      <c r="AF82" s="325">
        <v>244</v>
      </c>
      <c r="AG82" s="325">
        <v>222</v>
      </c>
      <c r="AH82" s="325">
        <v>206</v>
      </c>
      <c r="AI82" s="325">
        <v>179</v>
      </c>
      <c r="AJ82" s="325">
        <v>167</v>
      </c>
      <c r="AK82" s="325">
        <v>154</v>
      </c>
      <c r="AL82" s="325">
        <v>137</v>
      </c>
      <c r="AM82" s="325">
        <v>116</v>
      </c>
      <c r="AN82" s="325">
        <v>86</v>
      </c>
      <c r="AO82" s="325">
        <v>78</v>
      </c>
      <c r="AP82" s="325">
        <v>61</v>
      </c>
      <c r="AQ82" s="325">
        <v>40</v>
      </c>
    </row>
    <row r="83" spans="1:50" x14ac:dyDescent="0.2">
      <c r="Q83" s="325">
        <v>80</v>
      </c>
      <c r="R83" s="389">
        <v>32680</v>
      </c>
      <c r="S83" s="389">
        <v>30966</v>
      </c>
      <c r="T83" s="389">
        <v>29163</v>
      </c>
      <c r="U83" s="389">
        <v>27583</v>
      </c>
      <c r="V83" s="325">
        <v>26058</v>
      </c>
      <c r="W83" s="325">
        <v>24440</v>
      </c>
      <c r="X83" s="325">
        <v>23032</v>
      </c>
      <c r="Y83" s="325">
        <v>21607</v>
      </c>
      <c r="Z83" s="325">
        <v>20166</v>
      </c>
      <c r="AA83" s="325">
        <v>18689</v>
      </c>
      <c r="AB83" s="325">
        <v>17227</v>
      </c>
      <c r="AC83" s="326">
        <v>15943</v>
      </c>
      <c r="AE83" s="325">
        <v>14683</v>
      </c>
      <c r="AF83" s="325">
        <v>13167</v>
      </c>
      <c r="AG83" s="325">
        <v>11703</v>
      </c>
      <c r="AH83" s="325">
        <v>10451</v>
      </c>
      <c r="AI83" s="325">
        <v>9152</v>
      </c>
      <c r="AJ83" s="325">
        <v>7975</v>
      </c>
      <c r="AK83" s="325">
        <v>6822</v>
      </c>
      <c r="AL83" s="325">
        <v>5822</v>
      </c>
      <c r="AM83" s="325">
        <v>4686</v>
      </c>
      <c r="AN83" s="325">
        <v>3327</v>
      </c>
      <c r="AO83" s="325">
        <v>2072</v>
      </c>
      <c r="AP83" s="325">
        <v>1346</v>
      </c>
      <c r="AQ83" s="325">
        <v>619</v>
      </c>
    </row>
    <row r="85" spans="1:50" ht="22.5" x14ac:dyDescent="0.2">
      <c r="A85" s="327" t="s">
        <v>229</v>
      </c>
      <c r="B85" s="327" t="s">
        <v>454</v>
      </c>
      <c r="C85" s="328" t="s">
        <v>478</v>
      </c>
      <c r="D85" s="327" t="s">
        <v>229</v>
      </c>
      <c r="E85" s="328" t="s">
        <v>478</v>
      </c>
      <c r="F85" s="327" t="s">
        <v>419</v>
      </c>
      <c r="G85" s="331"/>
      <c r="AA85" s="325"/>
      <c r="AB85" s="442"/>
      <c r="AC85" s="443"/>
      <c r="AD85" s="443"/>
      <c r="AE85" s="443"/>
      <c r="AF85" s="443"/>
    </row>
    <row r="86" spans="1:50" x14ac:dyDescent="0.2">
      <c r="A86" s="331">
        <v>1</v>
      </c>
      <c r="B86" s="331" t="s">
        <v>1</v>
      </c>
      <c r="C86" s="332">
        <v>58985</v>
      </c>
      <c r="D86" s="331">
        <v>1</v>
      </c>
      <c r="E86" s="332">
        <v>57395</v>
      </c>
      <c r="F86" s="333">
        <f>+C86-E86</f>
        <v>1590</v>
      </c>
      <c r="G86" s="376">
        <f t="shared" ref="G86:G149" si="7">C86/E86-1</f>
        <v>2.7702761564596168E-2</v>
      </c>
      <c r="AA86" s="325"/>
      <c r="AB86" s="444"/>
      <c r="AC86" s="443"/>
      <c r="AD86" s="443"/>
      <c r="AE86" s="443"/>
      <c r="AF86" s="443"/>
    </row>
    <row r="87" spans="1:50" x14ac:dyDescent="0.2">
      <c r="A87" s="331">
        <v>2</v>
      </c>
      <c r="B87" s="331" t="s">
        <v>2</v>
      </c>
      <c r="C87" s="332">
        <v>92524</v>
      </c>
      <c r="D87" s="331">
        <v>2</v>
      </c>
      <c r="E87" s="332">
        <v>91049</v>
      </c>
      <c r="F87" s="333">
        <f t="shared" ref="F87:F150" si="8">+C87-E87</f>
        <v>1475</v>
      </c>
      <c r="G87" s="376">
        <f t="shared" si="7"/>
        <v>1.620006809520147E-2</v>
      </c>
      <c r="AA87" s="325"/>
      <c r="AB87" s="444"/>
      <c r="AC87" s="445"/>
      <c r="AD87" s="446"/>
      <c r="AE87" s="446"/>
      <c r="AF87" s="446"/>
    </row>
    <row r="88" spans="1:50" x14ac:dyDescent="0.2">
      <c r="A88" s="331">
        <v>3</v>
      </c>
      <c r="B88" s="331" t="s">
        <v>3</v>
      </c>
      <c r="C88" s="332">
        <v>5497838</v>
      </c>
      <c r="D88" s="331">
        <v>3</v>
      </c>
      <c r="E88" s="332">
        <v>5314802</v>
      </c>
      <c r="F88" s="333">
        <f t="shared" si="8"/>
        <v>183036</v>
      </c>
      <c r="G88" s="376">
        <f t="shared" si="7"/>
        <v>3.4438912305670089E-2</v>
      </c>
      <c r="R88" s="389"/>
      <c r="AA88" s="325"/>
      <c r="AB88" s="444"/>
      <c r="AC88" s="444"/>
      <c r="AD88" s="446"/>
      <c r="AE88" s="446"/>
      <c r="AF88" s="446"/>
    </row>
    <row r="89" spans="1:50" x14ac:dyDescent="0.2">
      <c r="A89" s="331">
        <v>4</v>
      </c>
      <c r="B89" s="331" t="s">
        <v>4</v>
      </c>
      <c r="C89" s="332">
        <v>227076</v>
      </c>
      <c r="D89" s="331">
        <v>4</v>
      </c>
      <c r="E89" s="332">
        <v>221800</v>
      </c>
      <c r="F89" s="333">
        <f t="shared" si="8"/>
        <v>5276</v>
      </c>
      <c r="G89" s="376">
        <f t="shared" si="7"/>
        <v>2.378719567177634E-2</v>
      </c>
      <c r="Q89" s="389"/>
      <c r="R89" s="389"/>
      <c r="AA89" s="325"/>
      <c r="AB89" s="444"/>
      <c r="AC89" s="445"/>
      <c r="AD89" s="446"/>
      <c r="AE89" s="446"/>
      <c r="AF89" s="446"/>
    </row>
    <row r="90" spans="1:50" x14ac:dyDescent="0.2">
      <c r="A90" s="331">
        <v>5</v>
      </c>
      <c r="B90" s="331" t="s">
        <v>5</v>
      </c>
      <c r="C90" s="332">
        <v>1193702</v>
      </c>
      <c r="D90" s="331">
        <v>5</v>
      </c>
      <c r="E90" s="332">
        <v>1168370</v>
      </c>
      <c r="F90" s="333">
        <f t="shared" si="8"/>
        <v>25332</v>
      </c>
      <c r="G90" s="376">
        <f t="shared" si="7"/>
        <v>2.1681487884831041E-2</v>
      </c>
      <c r="O90" s="389"/>
      <c r="P90" s="389"/>
      <c r="Q90" s="389"/>
      <c r="R90" s="389"/>
      <c r="AA90" s="325"/>
      <c r="AB90" s="444"/>
      <c r="AC90" s="445"/>
      <c r="AD90" s="446"/>
      <c r="AE90" s="447"/>
      <c r="AF90" s="447"/>
      <c r="AG90" s="370"/>
      <c r="AH90" s="370"/>
      <c r="AI90" s="370"/>
      <c r="AJ90" s="370"/>
      <c r="AK90" s="370"/>
      <c r="AL90" s="370"/>
    </row>
    <row r="91" spans="1:50" x14ac:dyDescent="0.2">
      <c r="A91" s="331">
        <v>6</v>
      </c>
      <c r="B91" s="331" t="s">
        <v>6</v>
      </c>
      <c r="C91" s="332">
        <v>14613</v>
      </c>
      <c r="D91" s="331">
        <v>6</v>
      </c>
      <c r="E91" s="332">
        <v>14230</v>
      </c>
      <c r="F91" s="333">
        <f t="shared" si="8"/>
        <v>383</v>
      </c>
      <c r="G91" s="376">
        <f t="shared" si="7"/>
        <v>2.6914968376668957E-2</v>
      </c>
      <c r="O91" s="389"/>
      <c r="P91" s="389"/>
      <c r="Q91" s="389"/>
      <c r="R91" s="389"/>
      <c r="AA91" s="325"/>
      <c r="AB91" s="444"/>
      <c r="AC91" s="444"/>
      <c r="AD91" s="446"/>
      <c r="AE91" s="446"/>
      <c r="AF91" s="446"/>
      <c r="AG91" s="370"/>
      <c r="AH91" s="370"/>
      <c r="AI91" s="370"/>
      <c r="AJ91" s="370"/>
      <c r="AK91" s="370"/>
      <c r="AL91" s="370"/>
    </row>
    <row r="92" spans="1:50" x14ac:dyDescent="0.2">
      <c r="A92" s="331">
        <v>7</v>
      </c>
      <c r="B92" s="331" t="s">
        <v>7</v>
      </c>
      <c r="C92" s="332">
        <v>1602139</v>
      </c>
      <c r="D92" s="331">
        <v>7</v>
      </c>
      <c r="E92" s="332">
        <v>1568203</v>
      </c>
      <c r="F92" s="333">
        <f t="shared" si="8"/>
        <v>33936</v>
      </c>
      <c r="G92" s="376">
        <f t="shared" si="7"/>
        <v>2.1640055528525215E-2</v>
      </c>
      <c r="O92" s="389"/>
      <c r="P92" s="389"/>
      <c r="Q92" s="389"/>
      <c r="R92" s="389"/>
      <c r="AA92" s="325"/>
      <c r="AB92" s="444"/>
      <c r="AC92" s="444"/>
      <c r="AD92" s="446"/>
      <c r="AE92" s="446"/>
      <c r="AF92" s="446"/>
      <c r="AG92" s="370"/>
      <c r="AH92" s="370"/>
      <c r="AI92" s="370"/>
      <c r="AJ92" s="370"/>
      <c r="AK92" s="370"/>
      <c r="AL92" s="370"/>
    </row>
    <row r="93" spans="1:50" x14ac:dyDescent="0.2">
      <c r="A93" s="331">
        <v>8</v>
      </c>
      <c r="B93" s="331" t="s">
        <v>8</v>
      </c>
      <c r="C93" s="332">
        <v>164673</v>
      </c>
      <c r="D93" s="331">
        <v>8</v>
      </c>
      <c r="E93" s="332">
        <v>160689</v>
      </c>
      <c r="F93" s="333">
        <f t="shared" si="8"/>
        <v>3984</v>
      </c>
      <c r="G93" s="376">
        <f t="shared" si="7"/>
        <v>2.4793234135503939E-2</v>
      </c>
      <c r="O93" s="389"/>
      <c r="P93" s="389"/>
      <c r="Q93" s="389"/>
      <c r="R93" s="389"/>
      <c r="AA93" s="325"/>
      <c r="AB93" s="444"/>
      <c r="AC93" s="445"/>
      <c r="AD93" s="446"/>
      <c r="AE93" s="447"/>
      <c r="AF93" s="447"/>
      <c r="AG93" s="370"/>
      <c r="AH93" s="370"/>
      <c r="AI93" s="370"/>
      <c r="AJ93" s="370"/>
      <c r="AK93" s="370"/>
      <c r="AL93" s="370"/>
    </row>
    <row r="94" spans="1:50" x14ac:dyDescent="0.2">
      <c r="A94" s="331">
        <v>9</v>
      </c>
      <c r="B94" s="331" t="s">
        <v>9</v>
      </c>
      <c r="C94" s="332">
        <v>11403</v>
      </c>
      <c r="D94" s="331">
        <v>9</v>
      </c>
      <c r="E94" s="332">
        <v>11190</v>
      </c>
      <c r="F94" s="333">
        <f t="shared" si="8"/>
        <v>213</v>
      </c>
      <c r="G94" s="376">
        <f t="shared" si="7"/>
        <v>1.9034852546916836E-2</v>
      </c>
      <c r="O94" s="389"/>
      <c r="P94" s="389"/>
      <c r="Q94" s="389"/>
      <c r="R94" s="389"/>
      <c r="AA94" s="325"/>
      <c r="AB94" s="444"/>
      <c r="AC94" s="445"/>
      <c r="AD94" s="446"/>
      <c r="AE94" s="447"/>
      <c r="AF94" s="447"/>
      <c r="AG94" s="370"/>
      <c r="AH94" s="370"/>
      <c r="AI94" s="370"/>
      <c r="AJ94" s="370"/>
      <c r="AK94" s="370"/>
      <c r="AL94" s="370"/>
    </row>
    <row r="95" spans="1:50" x14ac:dyDescent="0.2">
      <c r="A95" s="331">
        <v>10</v>
      </c>
      <c r="B95" s="331" t="s">
        <v>10</v>
      </c>
      <c r="C95" s="332">
        <v>9536</v>
      </c>
      <c r="D95" s="331">
        <v>10</v>
      </c>
      <c r="E95" s="332">
        <v>9344</v>
      </c>
      <c r="F95" s="333">
        <f t="shared" si="8"/>
        <v>192</v>
      </c>
      <c r="G95" s="376">
        <f t="shared" si="7"/>
        <v>2.0547945205479534E-2</v>
      </c>
      <c r="O95" s="389"/>
      <c r="P95" s="389"/>
      <c r="Q95" s="389"/>
      <c r="R95" s="389"/>
      <c r="AA95" s="325"/>
      <c r="AB95" s="444"/>
      <c r="AC95" s="445"/>
      <c r="AD95" s="446"/>
      <c r="AE95" s="446"/>
      <c r="AF95" s="446"/>
      <c r="AG95" s="370"/>
      <c r="AH95" s="370"/>
      <c r="AI95" s="370"/>
      <c r="AJ95" s="370"/>
      <c r="AK95" s="370"/>
      <c r="AL95" s="370"/>
    </row>
    <row r="96" spans="1:50" x14ac:dyDescent="0.2">
      <c r="A96" s="331">
        <v>11</v>
      </c>
      <c r="B96" s="331" t="s">
        <v>11</v>
      </c>
      <c r="C96" s="332">
        <v>838077</v>
      </c>
      <c r="D96" s="331">
        <v>11</v>
      </c>
      <c r="E96" s="332">
        <v>820451</v>
      </c>
      <c r="F96" s="333">
        <f t="shared" si="8"/>
        <v>17626</v>
      </c>
      <c r="G96" s="376">
        <f t="shared" si="7"/>
        <v>2.1483306132846547E-2</v>
      </c>
      <c r="O96" s="389"/>
      <c r="P96" s="389"/>
      <c r="Q96" s="389"/>
      <c r="AA96" s="325"/>
      <c r="AB96" s="444"/>
      <c r="AC96" s="445"/>
      <c r="AD96" s="446"/>
      <c r="AE96" s="446"/>
      <c r="AF96" s="446"/>
      <c r="AG96" s="370"/>
      <c r="AH96" s="370"/>
      <c r="AI96" s="370"/>
      <c r="AJ96" s="370"/>
      <c r="AK96" s="370"/>
      <c r="AL96" s="370"/>
    </row>
    <row r="97" spans="1:38" x14ac:dyDescent="0.2">
      <c r="A97" s="331">
        <v>12</v>
      </c>
      <c r="B97" s="331" t="s">
        <v>12</v>
      </c>
      <c r="C97" s="332">
        <v>37027</v>
      </c>
      <c r="D97" s="331">
        <v>12</v>
      </c>
      <c r="E97" s="332">
        <v>36023</v>
      </c>
      <c r="F97" s="333">
        <f t="shared" si="8"/>
        <v>1004</v>
      </c>
      <c r="G97" s="376">
        <f t="shared" si="7"/>
        <v>2.7871082364045119E-2</v>
      </c>
      <c r="O97" s="389"/>
      <c r="P97" s="389"/>
      <c r="AA97" s="325"/>
      <c r="AB97" s="444"/>
      <c r="AC97" s="445"/>
      <c r="AD97" s="446"/>
      <c r="AE97" s="447"/>
      <c r="AF97" s="447"/>
      <c r="AG97" s="370"/>
      <c r="AH97" s="370"/>
      <c r="AI97" s="370"/>
      <c r="AJ97" s="370"/>
      <c r="AK97" s="370"/>
      <c r="AL97" s="370"/>
    </row>
    <row r="98" spans="1:38" x14ac:dyDescent="0.2">
      <c r="A98" s="331">
        <v>13</v>
      </c>
      <c r="B98" s="331" t="s">
        <v>13</v>
      </c>
      <c r="C98" s="332">
        <v>5454</v>
      </c>
      <c r="D98" s="331">
        <v>13</v>
      </c>
      <c r="E98" s="332">
        <v>5349</v>
      </c>
      <c r="F98" s="333">
        <f t="shared" si="8"/>
        <v>105</v>
      </c>
      <c r="G98" s="376">
        <f t="shared" si="7"/>
        <v>1.9629837352776125E-2</v>
      </c>
      <c r="R98" s="389"/>
      <c r="AA98" s="325"/>
      <c r="AB98" s="444"/>
      <c r="AC98" s="445"/>
      <c r="AD98" s="446"/>
      <c r="AE98" s="446"/>
      <c r="AF98" s="446"/>
      <c r="AG98" s="370"/>
      <c r="AH98" s="370"/>
      <c r="AI98" s="370"/>
      <c r="AJ98" s="370"/>
      <c r="AK98" s="370"/>
      <c r="AL98" s="370"/>
    </row>
    <row r="99" spans="1:38" x14ac:dyDescent="0.2">
      <c r="A99" s="331">
        <v>14</v>
      </c>
      <c r="B99" s="331" t="s">
        <v>14</v>
      </c>
      <c r="C99" s="332">
        <v>15128</v>
      </c>
      <c r="D99" s="331">
        <v>14</v>
      </c>
      <c r="E99" s="332">
        <v>14864</v>
      </c>
      <c r="F99" s="333">
        <f t="shared" si="8"/>
        <v>264</v>
      </c>
      <c r="G99" s="376">
        <f t="shared" si="7"/>
        <v>1.7761033369214196E-2</v>
      </c>
      <c r="Q99" s="389"/>
      <c r="R99" s="389"/>
      <c r="AA99" s="325"/>
      <c r="AB99" s="444"/>
      <c r="AC99" s="444"/>
      <c r="AD99" s="447"/>
      <c r="AE99" s="447"/>
      <c r="AF99" s="447"/>
      <c r="AG99" s="370"/>
      <c r="AH99" s="370"/>
      <c r="AI99" s="370"/>
      <c r="AJ99" s="370"/>
      <c r="AK99" s="370"/>
      <c r="AL99" s="370"/>
    </row>
    <row r="100" spans="1:38" x14ac:dyDescent="0.2">
      <c r="A100" s="331">
        <v>15</v>
      </c>
      <c r="B100" s="331" t="s">
        <v>15</v>
      </c>
      <c r="C100" s="332">
        <v>38064</v>
      </c>
      <c r="D100" s="331">
        <v>15</v>
      </c>
      <c r="E100" s="332">
        <v>37244</v>
      </c>
      <c r="F100" s="333">
        <f t="shared" si="8"/>
        <v>820</v>
      </c>
      <c r="G100" s="376">
        <f t="shared" si="7"/>
        <v>2.2016969176243073E-2</v>
      </c>
      <c r="O100" s="389"/>
      <c r="P100" s="389"/>
      <c r="Q100" s="389"/>
      <c r="AA100" s="325"/>
      <c r="AB100" s="369"/>
      <c r="AC100" s="369"/>
      <c r="AD100" s="370"/>
      <c r="AE100" s="370"/>
      <c r="AF100" s="370"/>
      <c r="AG100" s="370"/>
      <c r="AH100" s="370"/>
      <c r="AI100" s="370"/>
      <c r="AJ100" s="370"/>
      <c r="AK100" s="370"/>
      <c r="AL100" s="370"/>
    </row>
    <row r="101" spans="1:38" x14ac:dyDescent="0.2">
      <c r="A101" s="331">
        <v>16</v>
      </c>
      <c r="B101" s="331" t="s">
        <v>16</v>
      </c>
      <c r="C101" s="332">
        <v>21426</v>
      </c>
      <c r="D101" s="331">
        <v>16</v>
      </c>
      <c r="E101" s="332">
        <v>21056</v>
      </c>
      <c r="F101" s="333">
        <f t="shared" si="8"/>
        <v>370</v>
      </c>
      <c r="G101" s="376">
        <f t="shared" si="7"/>
        <v>1.7572188449848092E-2</v>
      </c>
      <c r="O101" s="389"/>
      <c r="P101" s="389"/>
      <c r="AA101" s="325"/>
      <c r="AB101" s="369"/>
      <c r="AC101" s="369"/>
      <c r="AD101" s="370"/>
      <c r="AE101" s="370"/>
      <c r="AF101" s="370"/>
      <c r="AG101" s="370"/>
      <c r="AH101" s="370"/>
      <c r="AI101" s="370"/>
      <c r="AJ101" s="370"/>
      <c r="AK101" s="370"/>
      <c r="AL101" s="370"/>
    </row>
    <row r="102" spans="1:38" x14ac:dyDescent="0.2">
      <c r="A102" s="331">
        <v>17</v>
      </c>
      <c r="B102" s="331" t="s">
        <v>17</v>
      </c>
      <c r="C102" s="332">
        <v>26664</v>
      </c>
      <c r="D102" s="331">
        <v>17</v>
      </c>
      <c r="E102" s="332">
        <v>26004</v>
      </c>
      <c r="F102" s="333">
        <f t="shared" si="8"/>
        <v>660</v>
      </c>
      <c r="G102" s="376">
        <f t="shared" si="7"/>
        <v>2.5380710659898442E-2</v>
      </c>
      <c r="R102" s="389"/>
      <c r="AA102" s="325"/>
      <c r="AB102" s="369"/>
      <c r="AC102" s="369"/>
      <c r="AD102" s="370"/>
      <c r="AE102" s="370"/>
      <c r="AF102" s="370"/>
      <c r="AG102" s="370"/>
      <c r="AH102" s="370"/>
      <c r="AI102" s="370"/>
      <c r="AJ102" s="370"/>
      <c r="AK102" s="370"/>
      <c r="AL102" s="370"/>
    </row>
    <row r="103" spans="1:38" x14ac:dyDescent="0.2">
      <c r="A103" s="331">
        <v>18</v>
      </c>
      <c r="B103" s="331" t="s">
        <v>18</v>
      </c>
      <c r="C103" s="332">
        <v>566781</v>
      </c>
      <c r="D103" s="331">
        <v>18</v>
      </c>
      <c r="E103" s="332">
        <v>518560</v>
      </c>
      <c r="F103" s="333">
        <f t="shared" si="8"/>
        <v>48221</v>
      </c>
      <c r="G103" s="376">
        <f t="shared" si="7"/>
        <v>9.2990203640851643E-2</v>
      </c>
      <c r="Q103" s="389"/>
      <c r="R103" s="389"/>
      <c r="AA103" s="325"/>
      <c r="AB103" s="369"/>
      <c r="AC103" s="369"/>
      <c r="AD103" s="370"/>
      <c r="AE103" s="370"/>
      <c r="AF103" s="370"/>
      <c r="AG103" s="370"/>
      <c r="AH103" s="370"/>
      <c r="AI103" s="370"/>
      <c r="AJ103" s="370"/>
      <c r="AK103" s="370"/>
      <c r="AL103" s="370"/>
    </row>
    <row r="104" spans="1:38" x14ac:dyDescent="0.2">
      <c r="A104" s="331">
        <v>19</v>
      </c>
      <c r="B104" s="331" t="s">
        <v>19</v>
      </c>
      <c r="C104" s="332">
        <v>4167664</v>
      </c>
      <c r="D104" s="331">
        <v>19</v>
      </c>
      <c r="E104" s="332">
        <v>4078092</v>
      </c>
      <c r="F104" s="333">
        <f t="shared" si="8"/>
        <v>89572</v>
      </c>
      <c r="G104" s="376">
        <f t="shared" si="7"/>
        <v>2.1964193058910952E-2</v>
      </c>
      <c r="O104" s="389"/>
      <c r="P104" s="389"/>
      <c r="Q104" s="389"/>
      <c r="R104" s="389"/>
      <c r="AA104" s="325"/>
      <c r="AB104" s="369"/>
      <c r="AC104" s="369"/>
      <c r="AD104" s="370"/>
      <c r="AE104" s="370"/>
      <c r="AF104" s="370"/>
      <c r="AG104" s="370"/>
      <c r="AH104" s="370"/>
      <c r="AI104" s="370"/>
      <c r="AJ104" s="370"/>
      <c r="AK104" s="370"/>
      <c r="AL104" s="370"/>
    </row>
    <row r="105" spans="1:38" x14ac:dyDescent="0.2">
      <c r="A105" s="331">
        <v>20</v>
      </c>
      <c r="B105" s="331" t="s">
        <v>20</v>
      </c>
      <c r="C105" s="332">
        <v>397115</v>
      </c>
      <c r="D105" s="331">
        <v>20</v>
      </c>
      <c r="E105" s="332">
        <v>381972</v>
      </c>
      <c r="F105" s="333">
        <f t="shared" si="8"/>
        <v>15143</v>
      </c>
      <c r="G105" s="376">
        <f t="shared" si="7"/>
        <v>3.9644267119055776E-2</v>
      </c>
      <c r="O105" s="389"/>
      <c r="P105" s="389"/>
      <c r="Q105" s="389"/>
      <c r="R105" s="389"/>
      <c r="AA105" s="325"/>
      <c r="AB105" s="369"/>
      <c r="AC105" s="369"/>
      <c r="AD105" s="370"/>
      <c r="AE105" s="370"/>
      <c r="AF105" s="370"/>
      <c r="AG105" s="370"/>
      <c r="AH105" s="370"/>
      <c r="AI105" s="370"/>
      <c r="AJ105" s="370"/>
      <c r="AK105" s="370"/>
      <c r="AL105" s="370"/>
    </row>
    <row r="106" spans="1:38" x14ac:dyDescent="0.2">
      <c r="A106" s="331">
        <v>21</v>
      </c>
      <c r="B106" s="331" t="s">
        <v>21</v>
      </c>
      <c r="C106" s="332">
        <v>3292630</v>
      </c>
      <c r="D106" s="331">
        <v>21</v>
      </c>
      <c r="E106" s="332">
        <v>3239708</v>
      </c>
      <c r="F106" s="333">
        <f t="shared" si="8"/>
        <v>52922</v>
      </c>
      <c r="G106" s="376">
        <f t="shared" si="7"/>
        <v>1.6335422822056911E-2</v>
      </c>
      <c r="O106" s="389"/>
      <c r="P106" s="389"/>
      <c r="Q106" s="389"/>
      <c r="R106" s="389"/>
      <c r="AA106" s="325"/>
      <c r="AB106" s="369"/>
      <c r="AC106" s="369"/>
      <c r="AD106" s="370"/>
      <c r="AE106" s="370"/>
      <c r="AF106" s="370"/>
      <c r="AG106" s="370"/>
      <c r="AH106" s="370"/>
      <c r="AI106" s="370"/>
      <c r="AJ106" s="370"/>
      <c r="AK106" s="370"/>
      <c r="AL106" s="370"/>
    </row>
    <row r="107" spans="1:38" x14ac:dyDescent="0.2">
      <c r="A107" s="331">
        <v>22</v>
      </c>
      <c r="B107" s="331" t="s">
        <v>22</v>
      </c>
      <c r="C107" s="332">
        <v>23115</v>
      </c>
      <c r="D107" s="331">
        <v>22</v>
      </c>
      <c r="E107" s="332">
        <v>22296</v>
      </c>
      <c r="F107" s="333">
        <f t="shared" si="8"/>
        <v>819</v>
      </c>
      <c r="G107" s="376">
        <f t="shared" si="7"/>
        <v>3.6733046286329341E-2</v>
      </c>
      <c r="O107" s="389"/>
      <c r="P107" s="389"/>
      <c r="Q107" s="389"/>
      <c r="R107" s="389"/>
      <c r="AA107" s="325"/>
      <c r="AB107" s="369"/>
      <c r="AC107" s="369"/>
      <c r="AD107" s="370"/>
      <c r="AE107" s="370"/>
      <c r="AF107" s="370"/>
      <c r="AG107" s="370"/>
      <c r="AH107" s="370"/>
      <c r="AI107" s="370"/>
      <c r="AJ107" s="370"/>
      <c r="AK107" s="370"/>
      <c r="AL107" s="370"/>
    </row>
    <row r="108" spans="1:38" x14ac:dyDescent="0.2">
      <c r="A108" s="331">
        <v>23</v>
      </c>
      <c r="B108" s="331" t="s">
        <v>23</v>
      </c>
      <c r="C108" s="332">
        <v>1423937</v>
      </c>
      <c r="D108" s="331">
        <v>23</v>
      </c>
      <c r="E108" s="332">
        <v>1392624</v>
      </c>
      <c r="F108" s="333">
        <f t="shared" si="8"/>
        <v>31313</v>
      </c>
      <c r="G108" s="376">
        <f t="shared" si="7"/>
        <v>2.2484891830099052E-2</v>
      </c>
      <c r="O108" s="389"/>
      <c r="P108" s="389"/>
      <c r="Q108" s="389"/>
      <c r="R108" s="389"/>
      <c r="AA108" s="325"/>
      <c r="AB108" s="369"/>
      <c r="AC108" s="369"/>
      <c r="AD108" s="370"/>
      <c r="AE108" s="370"/>
      <c r="AF108" s="370"/>
      <c r="AG108" s="370"/>
      <c r="AH108" s="370"/>
      <c r="AI108" s="370"/>
      <c r="AJ108" s="370"/>
      <c r="AK108" s="370"/>
      <c r="AL108" s="370"/>
    </row>
    <row r="109" spans="1:38" x14ac:dyDescent="0.2">
      <c r="A109" s="331">
        <v>24</v>
      </c>
      <c r="B109" s="331" t="s">
        <v>414</v>
      </c>
      <c r="C109" s="332">
        <v>247569</v>
      </c>
      <c r="D109" s="331">
        <v>24</v>
      </c>
      <c r="E109" s="332">
        <v>243755</v>
      </c>
      <c r="F109" s="333">
        <f t="shared" si="8"/>
        <v>3814</v>
      </c>
      <c r="G109" s="376">
        <f t="shared" si="7"/>
        <v>1.5646858525979024E-2</v>
      </c>
      <c r="O109" s="389"/>
      <c r="P109" s="389"/>
      <c r="Q109" s="389"/>
      <c r="R109" s="389"/>
      <c r="AA109" s="325"/>
      <c r="AB109" s="369"/>
      <c r="AC109" s="369"/>
      <c r="AD109" s="370"/>
      <c r="AE109" s="370"/>
      <c r="AF109" s="370"/>
      <c r="AG109" s="370"/>
      <c r="AH109" s="370"/>
      <c r="AI109" s="370"/>
      <c r="AJ109" s="370"/>
      <c r="AK109" s="370"/>
      <c r="AL109" s="370"/>
    </row>
    <row r="110" spans="1:38" x14ac:dyDescent="0.2">
      <c r="A110" s="331">
        <v>25</v>
      </c>
      <c r="B110" s="331" t="s">
        <v>25</v>
      </c>
      <c r="C110" s="332">
        <v>75774</v>
      </c>
      <c r="D110" s="331">
        <v>25</v>
      </c>
      <c r="E110" s="332">
        <v>74238</v>
      </c>
      <c r="F110" s="333">
        <f t="shared" si="8"/>
        <v>1536</v>
      </c>
      <c r="G110" s="376">
        <f t="shared" si="7"/>
        <v>2.069021255960557E-2</v>
      </c>
      <c r="O110" s="389"/>
      <c r="P110" s="389"/>
      <c r="Q110" s="389"/>
      <c r="R110" s="389"/>
      <c r="AA110" s="325"/>
      <c r="AB110" s="369"/>
      <c r="AC110" s="369"/>
      <c r="AD110" s="370"/>
      <c r="AE110" s="370"/>
      <c r="AF110" s="370"/>
      <c r="AG110" s="370"/>
      <c r="AH110" s="370"/>
      <c r="AI110" s="370"/>
      <c r="AJ110" s="370"/>
      <c r="AK110" s="370"/>
      <c r="AL110" s="370"/>
    </row>
    <row r="111" spans="1:38" x14ac:dyDescent="0.2">
      <c r="A111" s="331">
        <v>26</v>
      </c>
      <c r="B111" s="331" t="s">
        <v>170</v>
      </c>
      <c r="C111" s="332">
        <v>282636</v>
      </c>
      <c r="D111" s="331">
        <v>26</v>
      </c>
      <c r="E111" s="332">
        <v>276317</v>
      </c>
      <c r="F111" s="333">
        <f t="shared" si="8"/>
        <v>6319</v>
      </c>
      <c r="G111" s="376">
        <f t="shared" si="7"/>
        <v>2.2868661718243866E-2</v>
      </c>
      <c r="O111" s="389"/>
      <c r="P111" s="389"/>
      <c r="Q111" s="389"/>
      <c r="R111" s="389"/>
      <c r="AA111" s="325"/>
      <c r="AB111" s="369"/>
      <c r="AC111" s="369"/>
      <c r="AD111" s="370"/>
      <c r="AE111" s="370"/>
      <c r="AF111" s="370"/>
      <c r="AG111" s="370"/>
      <c r="AH111" s="370"/>
      <c r="AI111" s="370"/>
      <c r="AJ111" s="370"/>
      <c r="AK111" s="370"/>
      <c r="AL111" s="370"/>
    </row>
    <row r="112" spans="1:38" x14ac:dyDescent="0.2">
      <c r="A112" s="331">
        <v>27</v>
      </c>
      <c r="B112" s="331" t="s">
        <v>27</v>
      </c>
      <c r="C112" s="332">
        <v>186489</v>
      </c>
      <c r="D112" s="331">
        <v>27</v>
      </c>
      <c r="E112" s="332">
        <v>182589</v>
      </c>
      <c r="F112" s="333">
        <f t="shared" si="8"/>
        <v>3900</v>
      </c>
      <c r="G112" s="376">
        <f t="shared" si="7"/>
        <v>2.1359446626028955E-2</v>
      </c>
      <c r="O112" s="389"/>
      <c r="P112" s="389"/>
      <c r="Q112" s="389"/>
      <c r="R112" s="389"/>
      <c r="AA112" s="325"/>
      <c r="AB112" s="369"/>
      <c r="AC112" s="369"/>
      <c r="AD112" s="370"/>
      <c r="AE112" s="370"/>
      <c r="AF112" s="370"/>
      <c r="AG112" s="370"/>
      <c r="AH112" s="370"/>
      <c r="AI112" s="370"/>
      <c r="AJ112" s="370"/>
      <c r="AK112" s="370"/>
      <c r="AL112" s="370"/>
    </row>
    <row r="113" spans="1:38" x14ac:dyDescent="0.2">
      <c r="A113" s="331">
        <v>28</v>
      </c>
      <c r="B113" s="331" t="s">
        <v>28</v>
      </c>
      <c r="C113" s="332">
        <v>53878</v>
      </c>
      <c r="D113" s="331">
        <v>28</v>
      </c>
      <c r="E113" s="332">
        <v>52476</v>
      </c>
      <c r="F113" s="333">
        <f t="shared" si="8"/>
        <v>1402</v>
      </c>
      <c r="G113" s="376">
        <f t="shared" si="7"/>
        <v>2.6716975379220909E-2</v>
      </c>
      <c r="O113" s="389"/>
      <c r="P113" s="389"/>
      <c r="Q113" s="389"/>
      <c r="R113" s="389"/>
      <c r="AA113" s="325"/>
      <c r="AB113" s="369"/>
      <c r="AC113" s="369"/>
      <c r="AD113" s="370"/>
      <c r="AE113" s="370"/>
      <c r="AF113" s="370"/>
      <c r="AG113" s="370"/>
      <c r="AH113" s="370"/>
      <c r="AI113" s="370"/>
      <c r="AJ113" s="370"/>
      <c r="AK113" s="370"/>
      <c r="AL113" s="370"/>
    </row>
    <row r="114" spans="1:38" x14ac:dyDescent="0.2">
      <c r="A114" s="331">
        <v>29</v>
      </c>
      <c r="B114" s="331" t="s">
        <v>29</v>
      </c>
      <c r="C114" s="332">
        <v>2102740</v>
      </c>
      <c r="D114" s="331">
        <v>29</v>
      </c>
      <c r="E114" s="332">
        <v>2044362</v>
      </c>
      <c r="F114" s="333">
        <f t="shared" si="8"/>
        <v>58378</v>
      </c>
      <c r="G114" s="376">
        <f t="shared" si="7"/>
        <v>2.8555608057672766E-2</v>
      </c>
      <c r="O114" s="389"/>
      <c r="P114" s="389"/>
      <c r="Q114" s="389"/>
      <c r="R114" s="389"/>
      <c r="AA114" s="325"/>
      <c r="AB114" s="369"/>
      <c r="AC114" s="369"/>
      <c r="AD114" s="370"/>
      <c r="AE114" s="370"/>
      <c r="AF114" s="370"/>
      <c r="AG114" s="370"/>
      <c r="AH114" s="370"/>
      <c r="AI114" s="370"/>
      <c r="AJ114" s="370"/>
      <c r="AK114" s="370"/>
      <c r="AL114" s="370"/>
    </row>
    <row r="115" spans="1:38" x14ac:dyDescent="0.2">
      <c r="A115" s="331">
        <v>30</v>
      </c>
      <c r="B115" s="331" t="s">
        <v>30</v>
      </c>
      <c r="C115" s="332">
        <v>119692</v>
      </c>
      <c r="D115" s="331">
        <v>30</v>
      </c>
      <c r="E115" s="332">
        <v>117521</v>
      </c>
      <c r="F115" s="333">
        <f t="shared" si="8"/>
        <v>2171</v>
      </c>
      <c r="G115" s="376">
        <f t="shared" si="7"/>
        <v>1.8473294134665252E-2</v>
      </c>
      <c r="O115" s="389"/>
      <c r="P115" s="389"/>
      <c r="Q115" s="389"/>
      <c r="R115" s="389"/>
      <c r="AA115" s="325"/>
      <c r="AB115" s="369"/>
      <c r="AC115" s="369"/>
      <c r="AD115" s="370"/>
      <c r="AE115" s="370"/>
      <c r="AF115" s="370"/>
      <c r="AG115" s="370"/>
      <c r="AH115" s="370"/>
      <c r="AI115" s="370"/>
      <c r="AJ115" s="370"/>
      <c r="AK115" s="370"/>
      <c r="AL115" s="370"/>
    </row>
    <row r="116" spans="1:38" x14ac:dyDescent="0.2">
      <c r="A116" s="331">
        <v>31</v>
      </c>
      <c r="B116" s="331" t="s">
        <v>31</v>
      </c>
      <c r="C116" s="332">
        <v>355760</v>
      </c>
      <c r="D116" s="331">
        <v>31</v>
      </c>
      <c r="E116" s="332">
        <v>349487</v>
      </c>
      <c r="F116" s="333">
        <f t="shared" si="8"/>
        <v>6273</v>
      </c>
      <c r="G116" s="376">
        <f>C116/E116-1</f>
        <v>1.7949165491134123E-2</v>
      </c>
      <c r="O116" s="389"/>
      <c r="P116" s="389"/>
      <c r="Q116" s="389"/>
      <c r="R116" s="389"/>
      <c r="AA116" s="325"/>
      <c r="AB116" s="369"/>
      <c r="AC116" s="369"/>
      <c r="AD116" s="370"/>
      <c r="AE116" s="370"/>
      <c r="AF116" s="370"/>
      <c r="AG116" s="370"/>
      <c r="AH116" s="370"/>
      <c r="AI116" s="370"/>
      <c r="AJ116" s="370"/>
      <c r="AK116" s="370"/>
      <c r="AL116" s="370"/>
    </row>
    <row r="117" spans="1:38" x14ac:dyDescent="0.2">
      <c r="A117" s="331">
        <v>32</v>
      </c>
      <c r="B117" s="331" t="s">
        <v>32</v>
      </c>
      <c r="C117" s="332">
        <v>29711</v>
      </c>
      <c r="D117" s="331">
        <v>32</v>
      </c>
      <c r="E117" s="332">
        <v>29064</v>
      </c>
      <c r="F117" s="333">
        <f t="shared" si="8"/>
        <v>647</v>
      </c>
      <c r="G117" s="376">
        <f t="shared" si="7"/>
        <v>2.2261216625378388E-2</v>
      </c>
      <c r="O117" s="389"/>
      <c r="P117" s="389"/>
      <c r="Q117" s="389"/>
      <c r="R117" s="389"/>
      <c r="AA117" s="325"/>
      <c r="AB117" s="369"/>
      <c r="AC117" s="369"/>
      <c r="AD117" s="370"/>
      <c r="AE117" s="370"/>
      <c r="AF117" s="370"/>
      <c r="AG117" s="370"/>
      <c r="AH117" s="370"/>
      <c r="AI117" s="370"/>
      <c r="AJ117" s="370"/>
      <c r="AK117" s="370"/>
      <c r="AL117" s="370"/>
    </row>
    <row r="118" spans="1:38" x14ac:dyDescent="0.2">
      <c r="A118" s="331">
        <v>33</v>
      </c>
      <c r="B118" s="331" t="s">
        <v>33</v>
      </c>
      <c r="C118" s="332">
        <v>7687</v>
      </c>
      <c r="D118" s="331">
        <v>33</v>
      </c>
      <c r="E118" s="332">
        <v>7477</v>
      </c>
      <c r="F118" s="333">
        <f t="shared" si="8"/>
        <v>210</v>
      </c>
      <c r="G118" s="376">
        <f t="shared" si="7"/>
        <v>2.8086130801123543E-2</v>
      </c>
      <c r="O118" s="389"/>
      <c r="P118" s="389"/>
      <c r="Q118" s="389"/>
      <c r="R118" s="389"/>
      <c r="AA118" s="325"/>
      <c r="AB118" s="369"/>
      <c r="AC118" s="369"/>
      <c r="AD118" s="370"/>
      <c r="AE118" s="370"/>
      <c r="AF118" s="370"/>
      <c r="AG118" s="370"/>
      <c r="AH118" s="370"/>
      <c r="AI118" s="370"/>
      <c r="AJ118" s="370"/>
      <c r="AK118" s="370"/>
      <c r="AL118" s="370"/>
    </row>
    <row r="119" spans="1:38" x14ac:dyDescent="0.2">
      <c r="A119" s="331">
        <v>34</v>
      </c>
      <c r="B119" s="331" t="s">
        <v>34</v>
      </c>
      <c r="C119" s="332">
        <v>1217705</v>
      </c>
      <c r="D119" s="331">
        <v>34</v>
      </c>
      <c r="E119" s="332">
        <v>1204408</v>
      </c>
      <c r="F119" s="333">
        <f t="shared" si="8"/>
        <v>13297</v>
      </c>
      <c r="G119" s="376">
        <f t="shared" si="7"/>
        <v>1.1040278709540274E-2</v>
      </c>
      <c r="O119" s="389"/>
      <c r="P119" s="389"/>
      <c r="Q119" s="389"/>
      <c r="R119" s="389"/>
      <c r="AA119" s="325"/>
      <c r="AB119" s="369"/>
      <c r="AC119" s="369"/>
      <c r="AD119" s="370"/>
      <c r="AE119" s="370"/>
      <c r="AF119" s="370"/>
      <c r="AG119" s="370"/>
      <c r="AH119" s="370"/>
      <c r="AI119" s="370"/>
      <c r="AJ119" s="370"/>
      <c r="AK119" s="370"/>
      <c r="AL119" s="370"/>
    </row>
    <row r="120" spans="1:38" x14ac:dyDescent="0.2">
      <c r="A120" s="331">
        <v>35</v>
      </c>
      <c r="B120" s="331" t="s">
        <v>35</v>
      </c>
      <c r="C120" s="332">
        <v>113798</v>
      </c>
      <c r="D120" s="331">
        <v>35</v>
      </c>
      <c r="E120" s="332">
        <v>109366</v>
      </c>
      <c r="F120" s="333">
        <f t="shared" si="8"/>
        <v>4432</v>
      </c>
      <c r="G120" s="376">
        <f t="shared" si="7"/>
        <v>4.0524477442715368E-2</v>
      </c>
      <c r="O120" s="389"/>
      <c r="P120" s="389"/>
      <c r="Q120" s="389"/>
      <c r="AA120" s="325"/>
      <c r="AB120" s="369"/>
      <c r="AC120" s="369"/>
      <c r="AD120" s="370"/>
      <c r="AE120" s="370"/>
      <c r="AF120" s="370"/>
      <c r="AG120" s="370"/>
      <c r="AH120" s="370"/>
      <c r="AI120" s="370"/>
      <c r="AJ120" s="370"/>
      <c r="AK120" s="370"/>
      <c r="AL120" s="370"/>
    </row>
    <row r="121" spans="1:38" x14ac:dyDescent="0.2">
      <c r="A121" s="331">
        <v>36</v>
      </c>
      <c r="B121" s="331" t="s">
        <v>36</v>
      </c>
      <c r="C121" s="332">
        <v>681647</v>
      </c>
      <c r="D121" s="331">
        <v>36</v>
      </c>
      <c r="E121" s="332">
        <v>665383</v>
      </c>
      <c r="F121" s="333">
        <f t="shared" si="8"/>
        <v>16264</v>
      </c>
      <c r="G121" s="376">
        <f t="shared" si="7"/>
        <v>2.4443065121892094E-2</v>
      </c>
      <c r="O121" s="389"/>
      <c r="P121" s="389"/>
      <c r="R121" s="389"/>
      <c r="AA121" s="325"/>
      <c r="AB121" s="369"/>
      <c r="AC121" s="369"/>
      <c r="AD121" s="370"/>
      <c r="AE121" s="370"/>
      <c r="AF121" s="370"/>
      <c r="AG121" s="370"/>
      <c r="AH121" s="370"/>
      <c r="AI121" s="370"/>
      <c r="AJ121" s="370"/>
      <c r="AK121" s="370"/>
      <c r="AL121" s="370"/>
    </row>
    <row r="122" spans="1:38" x14ac:dyDescent="0.2">
      <c r="A122" s="331">
        <v>37</v>
      </c>
      <c r="B122" s="331" t="s">
        <v>37</v>
      </c>
      <c r="C122" s="332">
        <v>312289</v>
      </c>
      <c r="D122" s="331">
        <v>37</v>
      </c>
      <c r="E122" s="332">
        <v>303613</v>
      </c>
      <c r="F122" s="333">
        <f t="shared" si="8"/>
        <v>8676</v>
      </c>
      <c r="G122" s="376">
        <f t="shared" si="7"/>
        <v>2.8575851495159954E-2</v>
      </c>
      <c r="Q122" s="389"/>
      <c r="R122" s="389"/>
      <c r="AA122" s="325"/>
      <c r="AB122" s="369"/>
      <c r="AC122" s="369"/>
      <c r="AD122" s="370"/>
      <c r="AE122" s="370"/>
      <c r="AF122" s="370"/>
      <c r="AG122" s="370"/>
      <c r="AH122" s="370"/>
      <c r="AI122" s="370"/>
      <c r="AJ122" s="370"/>
      <c r="AK122" s="370"/>
      <c r="AL122" s="370"/>
    </row>
    <row r="123" spans="1:38" x14ac:dyDescent="0.2">
      <c r="A123" s="331">
        <v>38</v>
      </c>
      <c r="B123" s="331" t="s">
        <v>38</v>
      </c>
      <c r="C123" s="332">
        <v>277277</v>
      </c>
      <c r="D123" s="331">
        <v>38</v>
      </c>
      <c r="E123" s="332">
        <v>271866</v>
      </c>
      <c r="F123" s="333">
        <f t="shared" si="8"/>
        <v>5411</v>
      </c>
      <c r="G123" s="376">
        <f t="shared" si="7"/>
        <v>1.9903187599773497E-2</v>
      </c>
      <c r="O123" s="389"/>
      <c r="P123" s="389"/>
      <c r="Q123" s="389"/>
      <c r="R123" s="389"/>
      <c r="AA123" s="325"/>
      <c r="AB123" s="369"/>
      <c r="AC123" s="369"/>
      <c r="AD123" s="370"/>
      <c r="AE123" s="370"/>
      <c r="AF123" s="370"/>
      <c r="AG123" s="370"/>
      <c r="AH123" s="370"/>
      <c r="AI123" s="370"/>
      <c r="AJ123" s="370"/>
      <c r="AK123" s="370"/>
      <c r="AL123" s="370"/>
    </row>
    <row r="124" spans="1:38" x14ac:dyDescent="0.2">
      <c r="A124" s="331">
        <v>39</v>
      </c>
      <c r="B124" s="331" t="s">
        <v>39</v>
      </c>
      <c r="C124" s="332">
        <v>374071</v>
      </c>
      <c r="D124" s="331">
        <v>39</v>
      </c>
      <c r="E124" s="332">
        <v>364333</v>
      </c>
      <c r="F124" s="333">
        <f t="shared" si="8"/>
        <v>9738</v>
      </c>
      <c r="G124" s="376">
        <f t="shared" si="7"/>
        <v>2.6728295268339641E-2</v>
      </c>
      <c r="O124" s="389"/>
      <c r="P124" s="389"/>
      <c r="Q124" s="389"/>
      <c r="R124" s="389"/>
      <c r="AA124" s="325"/>
      <c r="AB124" s="369"/>
      <c r="AC124" s="369"/>
      <c r="AD124" s="370"/>
      <c r="AE124" s="370"/>
      <c r="AF124" s="370"/>
      <c r="AG124" s="370"/>
      <c r="AH124" s="370"/>
      <c r="AI124" s="370"/>
      <c r="AJ124" s="370"/>
      <c r="AK124" s="370"/>
      <c r="AL124" s="370"/>
    </row>
    <row r="125" spans="1:38" x14ac:dyDescent="0.2">
      <c r="A125" s="331">
        <v>40</v>
      </c>
      <c r="B125" s="331" t="s">
        <v>40</v>
      </c>
      <c r="C125" s="332">
        <v>31711</v>
      </c>
      <c r="D125" s="331">
        <v>40</v>
      </c>
      <c r="E125" s="332">
        <v>31130</v>
      </c>
      <c r="F125" s="333">
        <f t="shared" si="8"/>
        <v>581</v>
      </c>
      <c r="G125" s="376">
        <f t="shared" si="7"/>
        <v>1.8663668486990082E-2</v>
      </c>
      <c r="O125" s="389"/>
      <c r="P125" s="389"/>
      <c r="Q125" s="389"/>
      <c r="R125" s="389"/>
      <c r="AA125" s="325"/>
      <c r="AB125" s="369"/>
      <c r="AC125" s="369"/>
      <c r="AD125" s="370"/>
      <c r="AE125" s="370"/>
      <c r="AF125" s="370"/>
      <c r="AG125" s="370"/>
      <c r="AH125" s="370"/>
      <c r="AI125" s="370"/>
      <c r="AJ125" s="370"/>
      <c r="AK125" s="370"/>
      <c r="AL125" s="370"/>
    </row>
    <row r="126" spans="1:38" x14ac:dyDescent="0.2">
      <c r="A126" s="331">
        <v>41</v>
      </c>
      <c r="B126" s="331" t="s">
        <v>41</v>
      </c>
      <c r="C126" s="332">
        <v>736823</v>
      </c>
      <c r="D126" s="331">
        <v>41</v>
      </c>
      <c r="E126" s="332">
        <v>718759</v>
      </c>
      <c r="F126" s="333">
        <f t="shared" si="8"/>
        <v>18064</v>
      </c>
      <c r="G126" s="376">
        <f t="shared" si="7"/>
        <v>2.5132207040190035E-2</v>
      </c>
      <c r="O126" s="389"/>
      <c r="P126" s="389"/>
      <c r="Q126" s="389"/>
      <c r="R126" s="389"/>
      <c r="AA126" s="325"/>
      <c r="AB126" s="369"/>
      <c r="AC126" s="369"/>
      <c r="AD126" s="370"/>
      <c r="AE126" s="370"/>
      <c r="AF126" s="370"/>
      <c r="AG126" s="370"/>
      <c r="AH126" s="370"/>
      <c r="AI126" s="370"/>
      <c r="AJ126" s="370"/>
      <c r="AK126" s="370"/>
      <c r="AL126" s="370"/>
    </row>
    <row r="127" spans="1:38" x14ac:dyDescent="0.2">
      <c r="A127" s="331">
        <v>42</v>
      </c>
      <c r="B127" s="331" t="s">
        <v>42</v>
      </c>
      <c r="C127" s="332">
        <v>9896</v>
      </c>
      <c r="D127" s="331">
        <v>42</v>
      </c>
      <c r="E127" s="332">
        <v>9578</v>
      </c>
      <c r="F127" s="333">
        <f t="shared" si="8"/>
        <v>318</v>
      </c>
      <c r="G127" s="376">
        <f t="shared" si="7"/>
        <v>3.3201085821674692E-2</v>
      </c>
      <c r="O127" s="389"/>
      <c r="P127" s="389"/>
      <c r="Q127" s="389"/>
      <c r="R127" s="389"/>
      <c r="AA127" s="325"/>
      <c r="AB127" s="369"/>
      <c r="AC127" s="369"/>
      <c r="AD127" s="370"/>
      <c r="AE127" s="370"/>
      <c r="AF127" s="370"/>
      <c r="AG127" s="370"/>
      <c r="AH127" s="370"/>
      <c r="AI127" s="370"/>
      <c r="AJ127" s="370"/>
      <c r="AK127" s="370"/>
      <c r="AL127" s="370"/>
    </row>
    <row r="128" spans="1:38" x14ac:dyDescent="0.2">
      <c r="A128" s="331">
        <v>43</v>
      </c>
      <c r="B128" s="331" t="s">
        <v>169</v>
      </c>
      <c r="C128" s="332">
        <v>16450</v>
      </c>
      <c r="D128" s="331">
        <v>43</v>
      </c>
      <c r="E128" s="332">
        <v>15966</v>
      </c>
      <c r="F128" s="333">
        <f t="shared" si="8"/>
        <v>484</v>
      </c>
      <c r="G128" s="376">
        <f t="shared" si="7"/>
        <v>3.0314418138544408E-2</v>
      </c>
      <c r="O128" s="389"/>
      <c r="P128" s="389"/>
      <c r="Q128" s="389"/>
      <c r="R128" s="389"/>
      <c r="AA128" s="325"/>
      <c r="AB128" s="369"/>
      <c r="AC128" s="369"/>
      <c r="AD128" s="370"/>
      <c r="AE128" s="370"/>
      <c r="AF128" s="370"/>
      <c r="AG128" s="370"/>
      <c r="AH128" s="370"/>
      <c r="AI128" s="370"/>
      <c r="AJ128" s="370"/>
      <c r="AK128" s="370"/>
      <c r="AL128" s="370"/>
    </row>
    <row r="129" spans="1:38" x14ac:dyDescent="0.2">
      <c r="A129" s="331">
        <v>44</v>
      </c>
      <c r="B129" s="331" t="s">
        <v>172</v>
      </c>
      <c r="C129" s="332">
        <v>33989</v>
      </c>
      <c r="D129" s="331">
        <v>44</v>
      </c>
      <c r="E129" s="332">
        <v>33296</v>
      </c>
      <c r="F129" s="333">
        <f t="shared" si="8"/>
        <v>693</v>
      </c>
      <c r="G129" s="376">
        <f t="shared" si="7"/>
        <v>2.0813310908217142E-2</v>
      </c>
      <c r="O129" s="389"/>
      <c r="P129" s="389"/>
      <c r="Q129" s="389"/>
      <c r="AA129" s="325"/>
      <c r="AB129" s="369"/>
      <c r="AC129" s="369"/>
      <c r="AD129" s="370"/>
      <c r="AE129" s="370"/>
      <c r="AF129" s="370"/>
      <c r="AG129" s="370"/>
      <c r="AH129" s="370"/>
      <c r="AI129" s="370"/>
      <c r="AJ129" s="370"/>
      <c r="AK129" s="370"/>
      <c r="AL129" s="370"/>
    </row>
    <row r="130" spans="1:38" x14ac:dyDescent="0.2">
      <c r="A130" s="331">
        <v>45</v>
      </c>
      <c r="B130" s="331" t="s">
        <v>43</v>
      </c>
      <c r="C130" s="332">
        <v>12261</v>
      </c>
      <c r="D130" s="331">
        <v>45</v>
      </c>
      <c r="E130" s="332">
        <v>11950</v>
      </c>
      <c r="F130" s="333">
        <f t="shared" si="8"/>
        <v>311</v>
      </c>
      <c r="G130" s="376">
        <f t="shared" si="7"/>
        <v>2.6025104602510396E-2</v>
      </c>
      <c r="O130" s="389"/>
      <c r="P130" s="389"/>
      <c r="R130" s="389"/>
      <c r="AA130" s="325"/>
      <c r="AB130" s="369"/>
      <c r="AC130" s="369"/>
      <c r="AD130" s="370"/>
      <c r="AE130" s="370"/>
      <c r="AF130" s="370"/>
      <c r="AG130" s="370"/>
      <c r="AH130" s="370"/>
      <c r="AI130" s="370"/>
      <c r="AJ130" s="370"/>
      <c r="AK130" s="370"/>
      <c r="AL130" s="370"/>
    </row>
    <row r="131" spans="1:38" x14ac:dyDescent="0.2">
      <c r="A131" s="331">
        <v>46</v>
      </c>
      <c r="B131" s="331" t="s">
        <v>44</v>
      </c>
      <c r="C131" s="332">
        <v>4672764</v>
      </c>
      <c r="D131" s="331">
        <v>46</v>
      </c>
      <c r="E131" s="332">
        <v>4604268</v>
      </c>
      <c r="F131" s="333">
        <f t="shared" si="8"/>
        <v>68496</v>
      </c>
      <c r="G131" s="376">
        <f t="shared" si="7"/>
        <v>1.4876631855487155E-2</v>
      </c>
      <c r="Q131" s="389"/>
      <c r="R131" s="389"/>
      <c r="AA131" s="325"/>
      <c r="AB131" s="369"/>
      <c r="AC131" s="369"/>
      <c r="AD131" s="370"/>
      <c r="AE131" s="370"/>
      <c r="AF131" s="370"/>
      <c r="AG131" s="370"/>
      <c r="AH131" s="370"/>
      <c r="AI131" s="370"/>
      <c r="AJ131" s="370"/>
      <c r="AK131" s="370"/>
      <c r="AL131" s="370"/>
    </row>
    <row r="132" spans="1:38" x14ac:dyDescent="0.2">
      <c r="A132" s="331">
        <v>47</v>
      </c>
      <c r="B132" s="331" t="s">
        <v>45</v>
      </c>
      <c r="C132" s="332">
        <v>442800</v>
      </c>
      <c r="D132" s="331">
        <v>47</v>
      </c>
      <c r="E132" s="332">
        <v>430711</v>
      </c>
      <c r="F132" s="333">
        <f t="shared" si="8"/>
        <v>12089</v>
      </c>
      <c r="G132" s="376">
        <f t="shared" si="7"/>
        <v>2.8067544130519151E-2</v>
      </c>
      <c r="O132" s="389"/>
      <c r="P132" s="389"/>
      <c r="Q132" s="389"/>
      <c r="R132" s="389"/>
      <c r="AA132" s="325"/>
      <c r="AB132" s="369"/>
      <c r="AC132" s="369"/>
      <c r="AD132" s="370"/>
      <c r="AE132" s="370"/>
      <c r="AF132" s="370"/>
      <c r="AG132" s="370"/>
      <c r="AH132" s="370"/>
      <c r="AI132" s="370"/>
      <c r="AJ132" s="370"/>
      <c r="AK132" s="370"/>
      <c r="AL132" s="370"/>
    </row>
    <row r="133" spans="1:38" x14ac:dyDescent="0.2">
      <c r="A133" s="331">
        <v>48</v>
      </c>
      <c r="B133" s="331" t="s">
        <v>46</v>
      </c>
      <c r="C133" s="332">
        <v>19269</v>
      </c>
      <c r="D133" s="331">
        <v>48</v>
      </c>
      <c r="E133" s="332">
        <v>18748</v>
      </c>
      <c r="F133" s="333">
        <f t="shared" si="8"/>
        <v>521</v>
      </c>
      <c r="G133" s="376">
        <f t="shared" si="7"/>
        <v>2.7789630893962025E-2</v>
      </c>
      <c r="O133" s="389"/>
      <c r="P133" s="389"/>
      <c r="Q133" s="389"/>
      <c r="R133" s="389"/>
      <c r="AA133" s="325"/>
      <c r="AB133" s="369"/>
      <c r="AC133" s="369"/>
      <c r="AD133" s="370"/>
      <c r="AE133" s="370"/>
      <c r="AF133" s="370"/>
      <c r="AG133" s="370"/>
      <c r="AH133" s="370"/>
      <c r="AI133" s="370"/>
      <c r="AJ133" s="370"/>
      <c r="AK133" s="370"/>
      <c r="AL133" s="370"/>
    </row>
    <row r="134" spans="1:38" x14ac:dyDescent="0.2">
      <c r="A134" s="331">
        <v>49</v>
      </c>
      <c r="B134" s="331" t="s">
        <v>47</v>
      </c>
      <c r="C134" s="332">
        <v>172392</v>
      </c>
      <c r="D134" s="331">
        <v>49</v>
      </c>
      <c r="E134" s="332">
        <v>167777</v>
      </c>
      <c r="F134" s="333">
        <f t="shared" si="8"/>
        <v>4615</v>
      </c>
      <c r="G134" s="376">
        <f t="shared" si="7"/>
        <v>2.7506750031291549E-2</v>
      </c>
      <c r="O134" s="389"/>
      <c r="P134" s="389"/>
      <c r="Q134" s="389"/>
      <c r="R134" s="389"/>
      <c r="AA134" s="325"/>
      <c r="AB134" s="369"/>
      <c r="AC134" s="369"/>
      <c r="AD134" s="370"/>
      <c r="AE134" s="370"/>
      <c r="AF134" s="370"/>
      <c r="AG134" s="370"/>
      <c r="AH134" s="370"/>
      <c r="AI134" s="370"/>
      <c r="AJ134" s="370"/>
      <c r="AK134" s="370"/>
      <c r="AL134" s="370"/>
    </row>
    <row r="135" spans="1:38" x14ac:dyDescent="0.2">
      <c r="A135" s="331">
        <v>50</v>
      </c>
      <c r="B135" s="331" t="s">
        <v>48</v>
      </c>
      <c r="C135" s="332">
        <v>204089</v>
      </c>
      <c r="D135" s="331">
        <v>50</v>
      </c>
      <c r="E135" s="332">
        <v>200719</v>
      </c>
      <c r="F135" s="333">
        <f t="shared" si="8"/>
        <v>3370</v>
      </c>
      <c r="G135" s="376">
        <f t="shared" si="7"/>
        <v>1.6789641239743025E-2</v>
      </c>
      <c r="O135" s="389"/>
      <c r="P135" s="389"/>
      <c r="Q135" s="389"/>
      <c r="AA135" s="325"/>
      <c r="AB135" s="369"/>
      <c r="AC135" s="369"/>
      <c r="AD135" s="370"/>
      <c r="AE135" s="370"/>
      <c r="AF135" s="370"/>
      <c r="AG135" s="370"/>
      <c r="AH135" s="370"/>
      <c r="AI135" s="370"/>
      <c r="AJ135" s="370"/>
      <c r="AK135" s="370"/>
      <c r="AL135" s="370"/>
    </row>
    <row r="136" spans="1:38" x14ac:dyDescent="0.2">
      <c r="A136" s="331">
        <v>51</v>
      </c>
      <c r="B136" s="331" t="s">
        <v>171</v>
      </c>
      <c r="C136" s="332">
        <v>708</v>
      </c>
      <c r="D136" s="331">
        <v>51</v>
      </c>
      <c r="E136" s="332">
        <v>691</v>
      </c>
      <c r="F136" s="333">
        <f t="shared" si="8"/>
        <v>17</v>
      </c>
      <c r="G136" s="376">
        <f t="shared" si="7"/>
        <v>2.460202604920414E-2</v>
      </c>
      <c r="O136" s="389"/>
      <c r="P136" s="389"/>
      <c r="R136" s="389"/>
      <c r="AA136" s="325"/>
      <c r="AB136" s="369"/>
      <c r="AC136" s="369"/>
      <c r="AD136" s="370"/>
      <c r="AE136" s="370"/>
      <c r="AF136" s="370"/>
      <c r="AG136" s="370"/>
      <c r="AH136" s="370"/>
      <c r="AI136" s="370"/>
      <c r="AJ136" s="370"/>
      <c r="AK136" s="370"/>
      <c r="AL136" s="370"/>
    </row>
    <row r="137" spans="1:38" x14ac:dyDescent="0.2">
      <c r="A137" s="331">
        <v>52</v>
      </c>
      <c r="B137" s="331" t="s">
        <v>49</v>
      </c>
      <c r="C137" s="332">
        <v>63768</v>
      </c>
      <c r="D137" s="331">
        <v>52</v>
      </c>
      <c r="E137" s="332">
        <v>62624</v>
      </c>
      <c r="F137" s="333">
        <f t="shared" si="8"/>
        <v>1144</v>
      </c>
      <c r="G137" s="376">
        <f t="shared" si="7"/>
        <v>1.8267756770567134E-2</v>
      </c>
      <c r="Q137" s="389"/>
      <c r="AA137" s="325"/>
      <c r="AB137" s="369"/>
      <c r="AC137" s="369"/>
      <c r="AD137" s="370"/>
      <c r="AE137" s="370"/>
      <c r="AF137" s="370"/>
      <c r="AG137" s="370"/>
      <c r="AH137" s="370"/>
      <c r="AI137" s="370"/>
      <c r="AJ137" s="370"/>
      <c r="AK137" s="370"/>
      <c r="AL137" s="370"/>
    </row>
    <row r="138" spans="1:38" x14ac:dyDescent="0.2">
      <c r="A138" s="331">
        <v>53</v>
      </c>
      <c r="B138" s="331" t="s">
        <v>50</v>
      </c>
      <c r="C138" s="332">
        <v>22967</v>
      </c>
      <c r="D138" s="331">
        <v>53</v>
      </c>
      <c r="E138" s="332">
        <v>22667</v>
      </c>
      <c r="F138" s="333">
        <f t="shared" si="8"/>
        <v>300</v>
      </c>
      <c r="G138" s="376">
        <f t="shared" si="7"/>
        <v>1.3235099483831059E-2</v>
      </c>
      <c r="O138" s="389"/>
      <c r="P138" s="389"/>
      <c r="AA138" s="325"/>
      <c r="AB138" s="369"/>
      <c r="AC138" s="369"/>
      <c r="AD138" s="370"/>
      <c r="AE138" s="370"/>
      <c r="AF138" s="370"/>
      <c r="AG138" s="370"/>
      <c r="AH138" s="370"/>
      <c r="AI138" s="370"/>
      <c r="AJ138" s="370"/>
      <c r="AK138" s="370"/>
      <c r="AL138" s="370"/>
    </row>
    <row r="139" spans="1:38" x14ac:dyDescent="0.2">
      <c r="A139" s="331">
        <v>54</v>
      </c>
      <c r="B139" s="331" t="s">
        <v>51</v>
      </c>
      <c r="C139" s="332">
        <v>745742</v>
      </c>
      <c r="D139" s="331">
        <v>54</v>
      </c>
      <c r="E139" s="332">
        <v>731362</v>
      </c>
      <c r="F139" s="333">
        <f t="shared" si="8"/>
        <v>14380</v>
      </c>
      <c r="G139" s="376">
        <f t="shared" si="7"/>
        <v>1.9661945794285263E-2</v>
      </c>
      <c r="R139" s="389"/>
      <c r="AA139" s="325"/>
      <c r="AB139" s="369"/>
      <c r="AC139" s="369"/>
      <c r="AD139" s="370"/>
      <c r="AE139" s="370"/>
      <c r="AF139" s="370"/>
      <c r="AG139" s="370"/>
      <c r="AH139" s="370"/>
      <c r="AI139" s="370"/>
      <c r="AJ139" s="370"/>
      <c r="AK139" s="370"/>
      <c r="AL139" s="370"/>
    </row>
    <row r="140" spans="1:38" x14ac:dyDescent="0.2">
      <c r="A140" s="331">
        <v>55</v>
      </c>
      <c r="B140" s="331" t="s">
        <v>52</v>
      </c>
      <c r="C140" s="332">
        <v>10562</v>
      </c>
      <c r="D140" s="331">
        <v>55</v>
      </c>
      <c r="E140" s="332">
        <v>10296</v>
      </c>
      <c r="F140" s="333">
        <f t="shared" si="8"/>
        <v>266</v>
      </c>
      <c r="G140" s="376">
        <f t="shared" si="7"/>
        <v>2.5835275835275784E-2</v>
      </c>
      <c r="Q140" s="389"/>
      <c r="AA140" s="325"/>
      <c r="AB140" s="369"/>
      <c r="AC140" s="369"/>
      <c r="AD140" s="370"/>
      <c r="AE140" s="370"/>
      <c r="AF140" s="370"/>
      <c r="AG140" s="370"/>
      <c r="AH140" s="370"/>
      <c r="AI140" s="370"/>
      <c r="AJ140" s="370"/>
      <c r="AK140" s="370"/>
      <c r="AL140" s="370"/>
    </row>
    <row r="141" spans="1:38" x14ac:dyDescent="0.2">
      <c r="A141" s="331">
        <v>56</v>
      </c>
      <c r="B141" s="331" t="s">
        <v>53</v>
      </c>
      <c r="C141" s="332">
        <v>335733</v>
      </c>
      <c r="D141" s="331">
        <v>56</v>
      </c>
      <c r="E141" s="332">
        <v>325462</v>
      </c>
      <c r="F141" s="333">
        <f t="shared" si="8"/>
        <v>10271</v>
      </c>
      <c r="G141" s="376">
        <f t="shared" si="7"/>
        <v>3.1558215705673742E-2</v>
      </c>
      <c r="O141" s="389"/>
      <c r="P141" s="389"/>
      <c r="AA141" s="325"/>
      <c r="AB141" s="369"/>
      <c r="AC141" s="369"/>
      <c r="AD141" s="370"/>
      <c r="AE141" s="370"/>
      <c r="AF141" s="370"/>
      <c r="AG141" s="370"/>
      <c r="AH141" s="370"/>
      <c r="AI141" s="370"/>
      <c r="AJ141" s="370"/>
      <c r="AK141" s="370"/>
      <c r="AL141" s="370"/>
    </row>
    <row r="142" spans="1:38" x14ac:dyDescent="0.2">
      <c r="A142" s="331">
        <v>57</v>
      </c>
      <c r="B142" s="331" t="s">
        <v>416</v>
      </c>
      <c r="C142" s="332">
        <v>23993</v>
      </c>
      <c r="D142" s="331">
        <v>57</v>
      </c>
      <c r="E142" s="332">
        <v>23503</v>
      </c>
      <c r="F142" s="333">
        <f t="shared" si="8"/>
        <v>490</v>
      </c>
      <c r="G142" s="376">
        <f t="shared" si="7"/>
        <v>2.0848402331617333E-2</v>
      </c>
      <c r="AA142" s="325"/>
      <c r="AB142" s="369"/>
      <c r="AC142" s="369"/>
      <c r="AD142" s="370"/>
      <c r="AE142" s="370"/>
      <c r="AF142" s="370"/>
      <c r="AG142" s="370"/>
      <c r="AH142" s="370"/>
      <c r="AI142" s="370"/>
      <c r="AJ142" s="370"/>
      <c r="AK142" s="370"/>
      <c r="AL142" s="370"/>
    </row>
    <row r="143" spans="1:38" x14ac:dyDescent="0.2">
      <c r="A143" s="331">
        <v>58</v>
      </c>
      <c r="B143" s="331" t="s">
        <v>417</v>
      </c>
      <c r="C143" s="332">
        <v>8840</v>
      </c>
      <c r="D143" s="331">
        <v>58</v>
      </c>
      <c r="E143" s="332">
        <v>8686</v>
      </c>
      <c r="F143" s="333">
        <f t="shared" si="8"/>
        <v>154</v>
      </c>
      <c r="G143" s="376">
        <f t="shared" si="7"/>
        <v>1.7729679944738619E-2</v>
      </c>
      <c r="R143" s="389"/>
      <c r="AA143" s="325"/>
      <c r="AB143" s="369"/>
      <c r="AC143" s="369"/>
      <c r="AD143" s="370"/>
      <c r="AE143" s="370"/>
      <c r="AF143" s="370"/>
      <c r="AG143" s="370"/>
      <c r="AH143" s="370"/>
      <c r="AI143" s="370"/>
      <c r="AJ143" s="370"/>
      <c r="AK143" s="370"/>
      <c r="AL143" s="370"/>
    </row>
    <row r="144" spans="1:38" x14ac:dyDescent="0.2">
      <c r="A144" s="331">
        <v>59</v>
      </c>
      <c r="B144" s="331" t="s">
        <v>418</v>
      </c>
      <c r="C144" s="332">
        <v>21326</v>
      </c>
      <c r="D144" s="331">
        <v>59</v>
      </c>
      <c r="E144" s="332">
        <v>21001</v>
      </c>
      <c r="F144" s="333">
        <f t="shared" si="8"/>
        <v>325</v>
      </c>
      <c r="G144" s="376">
        <f t="shared" si="7"/>
        <v>1.5475453549830931E-2</v>
      </c>
      <c r="Q144" s="389"/>
      <c r="AA144" s="325"/>
      <c r="AB144" s="369"/>
      <c r="AC144" s="369"/>
      <c r="AD144" s="370"/>
      <c r="AE144" s="370"/>
      <c r="AF144" s="370"/>
      <c r="AG144" s="370"/>
      <c r="AH144" s="370"/>
      <c r="AI144" s="370"/>
      <c r="AJ144" s="370"/>
      <c r="AK144" s="370"/>
      <c r="AL144" s="370"/>
    </row>
    <row r="145" spans="1:38" x14ac:dyDescent="0.2">
      <c r="A145" s="331">
        <v>60</v>
      </c>
      <c r="B145" s="331" t="s">
        <v>283</v>
      </c>
      <c r="C145" s="332">
        <v>57086</v>
      </c>
      <c r="D145" s="331">
        <v>60</v>
      </c>
      <c r="E145" s="332">
        <v>55494</v>
      </c>
      <c r="F145" s="333">
        <f t="shared" si="8"/>
        <v>1592</v>
      </c>
      <c r="G145" s="376">
        <f t="shared" si="7"/>
        <v>2.8687786066962095E-2</v>
      </c>
      <c r="O145" s="389"/>
      <c r="P145" s="389"/>
      <c r="AA145" s="325"/>
      <c r="AB145" s="369"/>
      <c r="AC145" s="369"/>
      <c r="AD145" s="370"/>
      <c r="AE145" s="370"/>
      <c r="AF145" s="370"/>
      <c r="AG145" s="370"/>
      <c r="AH145" s="370"/>
      <c r="AI145" s="370"/>
      <c r="AJ145" s="370"/>
      <c r="AK145" s="370"/>
      <c r="AL145" s="370"/>
    </row>
    <row r="146" spans="1:38" x14ac:dyDescent="0.2">
      <c r="A146" s="331">
        <v>61</v>
      </c>
      <c r="B146" s="331" t="s">
        <v>279</v>
      </c>
      <c r="C146" s="332">
        <v>250281</v>
      </c>
      <c r="D146" s="331">
        <v>61</v>
      </c>
      <c r="E146" s="332">
        <v>242543</v>
      </c>
      <c r="F146" s="333">
        <f t="shared" si="8"/>
        <v>7738</v>
      </c>
      <c r="G146" s="376">
        <f t="shared" si="7"/>
        <v>3.1903621213557942E-2</v>
      </c>
      <c r="AA146" s="325"/>
      <c r="AB146" s="369"/>
      <c r="AC146" s="369"/>
      <c r="AD146" s="370"/>
      <c r="AE146" s="370"/>
      <c r="AF146" s="370"/>
      <c r="AG146" s="370"/>
      <c r="AH146" s="370"/>
      <c r="AI146" s="370"/>
      <c r="AJ146" s="370"/>
      <c r="AK146" s="370"/>
      <c r="AL146" s="370"/>
    </row>
    <row r="147" spans="1:38" x14ac:dyDescent="0.2">
      <c r="A147" s="331">
        <v>62</v>
      </c>
      <c r="B147" s="331" t="s">
        <v>282</v>
      </c>
      <c r="C147" s="332">
        <v>34634</v>
      </c>
      <c r="D147" s="331">
        <v>62</v>
      </c>
      <c r="E147" s="332">
        <v>33739</v>
      </c>
      <c r="F147" s="333">
        <f t="shared" si="8"/>
        <v>895</v>
      </c>
      <c r="G147" s="376">
        <f t="shared" si="7"/>
        <v>2.6527164409140713E-2</v>
      </c>
      <c r="R147" s="389"/>
      <c r="AA147" s="325"/>
      <c r="AB147" s="369"/>
      <c r="AC147" s="369"/>
      <c r="AD147" s="370"/>
      <c r="AE147" s="370"/>
      <c r="AF147" s="370"/>
      <c r="AG147" s="370"/>
      <c r="AH147" s="370"/>
      <c r="AI147" s="370"/>
      <c r="AJ147" s="370"/>
      <c r="AK147" s="370"/>
      <c r="AL147" s="370"/>
    </row>
    <row r="148" spans="1:38" x14ac:dyDescent="0.2">
      <c r="A148" s="331">
        <v>63</v>
      </c>
      <c r="B148" s="331" t="s">
        <v>276</v>
      </c>
      <c r="C148" s="332">
        <v>2238</v>
      </c>
      <c r="D148" s="331">
        <v>63</v>
      </c>
      <c r="E148" s="332">
        <v>2142</v>
      </c>
      <c r="F148" s="333">
        <f t="shared" si="8"/>
        <v>96</v>
      </c>
      <c r="G148" s="376">
        <f t="shared" si="7"/>
        <v>4.481792717086841E-2</v>
      </c>
      <c r="Q148" s="389"/>
      <c r="R148" s="389"/>
      <c r="AA148" s="325"/>
      <c r="AB148" s="369"/>
      <c r="AC148" s="369"/>
      <c r="AD148" s="370"/>
      <c r="AE148" s="370"/>
      <c r="AF148" s="370"/>
      <c r="AG148" s="370"/>
      <c r="AH148" s="370"/>
      <c r="AI148" s="370"/>
      <c r="AJ148" s="370"/>
      <c r="AK148" s="370"/>
      <c r="AL148" s="370"/>
    </row>
    <row r="149" spans="1:38" x14ac:dyDescent="0.2">
      <c r="A149" s="331">
        <v>64</v>
      </c>
      <c r="B149" s="331" t="s">
        <v>285</v>
      </c>
      <c r="C149" s="332">
        <v>290940</v>
      </c>
      <c r="D149" s="331">
        <v>64</v>
      </c>
      <c r="E149" s="332">
        <v>282427</v>
      </c>
      <c r="F149" s="333">
        <f t="shared" si="8"/>
        <v>8513</v>
      </c>
      <c r="G149" s="376">
        <f t="shared" si="7"/>
        <v>3.0142302258636677E-2</v>
      </c>
      <c r="O149" s="389"/>
      <c r="P149" s="389"/>
      <c r="Q149" s="389"/>
      <c r="R149" s="389"/>
      <c r="AA149" s="325"/>
      <c r="AB149" s="369"/>
      <c r="AC149" s="369"/>
      <c r="AD149" s="370"/>
      <c r="AE149" s="370"/>
      <c r="AF149" s="370"/>
      <c r="AG149" s="370"/>
      <c r="AH149" s="370"/>
      <c r="AI149" s="370"/>
      <c r="AJ149" s="370"/>
      <c r="AK149" s="370"/>
      <c r="AL149" s="370"/>
    </row>
    <row r="150" spans="1:38" x14ac:dyDescent="0.2">
      <c r="A150" s="331">
        <v>65</v>
      </c>
      <c r="B150" s="331" t="s">
        <v>286</v>
      </c>
      <c r="C150" s="332">
        <v>881320</v>
      </c>
      <c r="D150" s="331">
        <v>65</v>
      </c>
      <c r="E150" s="332">
        <v>855789</v>
      </c>
      <c r="F150" s="333">
        <f t="shared" si="8"/>
        <v>25531</v>
      </c>
      <c r="G150" s="376">
        <f t="shared" ref="G150:G165" si="9">C150/E150-1</f>
        <v>2.98332883456085E-2</v>
      </c>
      <c r="O150" s="389"/>
      <c r="P150" s="389"/>
      <c r="Q150" s="389"/>
      <c r="AA150" s="325"/>
      <c r="AB150" s="369"/>
      <c r="AC150" s="369"/>
      <c r="AD150" s="370"/>
      <c r="AE150" s="370"/>
      <c r="AF150" s="370"/>
      <c r="AG150" s="370"/>
      <c r="AH150" s="370"/>
      <c r="AI150" s="370"/>
      <c r="AJ150" s="370"/>
      <c r="AK150" s="370"/>
      <c r="AL150" s="370"/>
    </row>
    <row r="151" spans="1:38" x14ac:dyDescent="0.2">
      <c r="A151" s="331">
        <v>66</v>
      </c>
      <c r="B151" s="331" t="s">
        <v>284</v>
      </c>
      <c r="C151" s="332">
        <v>1289293</v>
      </c>
      <c r="D151" s="331">
        <v>66</v>
      </c>
      <c r="E151" s="332">
        <v>1257205</v>
      </c>
      <c r="F151" s="333">
        <f t="shared" ref="F151:F165" si="10">+C151-E151</f>
        <v>32088</v>
      </c>
      <c r="G151" s="376">
        <f t="shared" si="9"/>
        <v>2.5523283792221685E-2</v>
      </c>
      <c r="O151" s="389"/>
      <c r="P151" s="389"/>
      <c r="R151" s="389"/>
      <c r="AA151" s="325"/>
      <c r="AB151" s="369"/>
      <c r="AC151" s="369"/>
      <c r="AD151" s="370"/>
      <c r="AE151" s="370"/>
      <c r="AF151" s="370"/>
      <c r="AG151" s="370"/>
      <c r="AH151" s="370"/>
      <c r="AI151" s="370"/>
      <c r="AJ151" s="370"/>
      <c r="AK151" s="370"/>
      <c r="AL151" s="370"/>
    </row>
    <row r="152" spans="1:38" x14ac:dyDescent="0.2">
      <c r="A152" s="331">
        <v>67</v>
      </c>
      <c r="B152" s="331" t="s">
        <v>277</v>
      </c>
      <c r="C152" s="332">
        <v>1986</v>
      </c>
      <c r="D152" s="331">
        <v>67</v>
      </c>
      <c r="E152" s="332">
        <v>1928</v>
      </c>
      <c r="F152" s="333">
        <f t="shared" si="10"/>
        <v>58</v>
      </c>
      <c r="G152" s="376">
        <f t="shared" si="9"/>
        <v>3.0082987551867113E-2</v>
      </c>
      <c r="Q152" s="389"/>
      <c r="R152" s="389"/>
      <c r="AA152" s="325"/>
      <c r="AB152" s="369"/>
      <c r="AC152" s="369"/>
      <c r="AD152" s="370"/>
      <c r="AE152" s="370"/>
      <c r="AF152" s="370"/>
      <c r="AG152" s="370"/>
      <c r="AH152" s="370"/>
      <c r="AI152" s="370"/>
      <c r="AJ152" s="370"/>
      <c r="AK152" s="370"/>
      <c r="AL152" s="370"/>
    </row>
    <row r="153" spans="1:38" x14ac:dyDescent="0.2">
      <c r="A153" s="331">
        <v>68</v>
      </c>
      <c r="B153" s="331" t="s">
        <v>274</v>
      </c>
      <c r="C153" s="332">
        <v>3072</v>
      </c>
      <c r="D153" s="331">
        <v>68</v>
      </c>
      <c r="E153" s="332">
        <v>2969</v>
      </c>
      <c r="F153" s="333">
        <f t="shared" si="10"/>
        <v>103</v>
      </c>
      <c r="G153" s="376">
        <f t="shared" si="9"/>
        <v>3.4691815426069361E-2</v>
      </c>
      <c r="O153" s="389"/>
      <c r="P153" s="389"/>
      <c r="Q153" s="389"/>
      <c r="R153" s="389"/>
      <c r="AA153" s="325"/>
      <c r="AB153" s="369"/>
      <c r="AC153" s="369"/>
      <c r="AD153" s="370"/>
      <c r="AE153" s="370"/>
      <c r="AF153" s="370"/>
      <c r="AG153" s="370"/>
      <c r="AH153" s="370"/>
      <c r="AI153" s="370"/>
      <c r="AJ153" s="370"/>
      <c r="AK153" s="370"/>
      <c r="AL153" s="370"/>
    </row>
    <row r="154" spans="1:38" x14ac:dyDescent="0.2">
      <c r="A154" s="331">
        <v>69</v>
      </c>
      <c r="B154" s="331" t="s">
        <v>280</v>
      </c>
      <c r="C154" s="332">
        <v>3393</v>
      </c>
      <c r="D154" s="331">
        <v>69</v>
      </c>
      <c r="E154" s="332">
        <v>3296</v>
      </c>
      <c r="F154" s="333">
        <f t="shared" si="10"/>
        <v>97</v>
      </c>
      <c r="G154" s="376">
        <f t="shared" si="9"/>
        <v>2.9429611650485521E-2</v>
      </c>
      <c r="O154" s="389"/>
      <c r="P154" s="389"/>
      <c r="Q154" s="389"/>
      <c r="AA154" s="325"/>
      <c r="AB154" s="369"/>
      <c r="AC154" s="369"/>
      <c r="AD154" s="370"/>
      <c r="AE154" s="370"/>
      <c r="AF154" s="370"/>
      <c r="AG154" s="370"/>
      <c r="AH154" s="370"/>
      <c r="AI154" s="370"/>
      <c r="AJ154" s="370"/>
      <c r="AK154" s="370"/>
      <c r="AL154" s="370"/>
    </row>
    <row r="155" spans="1:38" x14ac:dyDescent="0.2">
      <c r="A155" s="331">
        <v>70</v>
      </c>
      <c r="B155" s="331" t="s">
        <v>351</v>
      </c>
      <c r="C155" s="332">
        <v>42292</v>
      </c>
      <c r="D155" s="331">
        <v>70</v>
      </c>
      <c r="E155" s="332">
        <v>38892</v>
      </c>
      <c r="F155" s="333">
        <f t="shared" si="10"/>
        <v>3400</v>
      </c>
      <c r="G155" s="376">
        <f t="shared" si="9"/>
        <v>8.7421577702355258E-2</v>
      </c>
      <c r="O155" s="389"/>
      <c r="P155" s="389"/>
      <c r="AA155" s="325"/>
      <c r="AB155" s="369"/>
      <c r="AC155" s="369"/>
      <c r="AD155" s="370"/>
      <c r="AE155" s="370"/>
      <c r="AF155" s="370"/>
      <c r="AG155" s="370"/>
      <c r="AH155" s="370"/>
      <c r="AI155" s="370"/>
      <c r="AJ155" s="370"/>
      <c r="AK155" s="370"/>
      <c r="AL155" s="370"/>
    </row>
    <row r="156" spans="1:38" x14ac:dyDescent="0.2">
      <c r="A156" s="331">
        <v>71</v>
      </c>
      <c r="B156" s="331" t="s">
        <v>352</v>
      </c>
      <c r="C156" s="332">
        <v>6680</v>
      </c>
      <c r="D156" s="331">
        <v>71</v>
      </c>
      <c r="E156" s="332">
        <v>6392</v>
      </c>
      <c r="F156" s="333">
        <f t="shared" si="10"/>
        <v>288</v>
      </c>
      <c r="G156" s="376">
        <f t="shared" si="9"/>
        <v>4.505632040050056E-2</v>
      </c>
      <c r="AA156" s="325"/>
      <c r="AB156" s="369"/>
      <c r="AC156" s="369"/>
      <c r="AD156" s="370"/>
      <c r="AE156" s="370"/>
      <c r="AF156" s="370"/>
      <c r="AG156" s="370"/>
      <c r="AH156" s="370"/>
      <c r="AI156" s="370"/>
      <c r="AJ156" s="370"/>
      <c r="AK156" s="370"/>
      <c r="AL156" s="370"/>
    </row>
    <row r="157" spans="1:38" x14ac:dyDescent="0.2">
      <c r="A157" s="331">
        <v>72</v>
      </c>
      <c r="B157" s="331" t="s">
        <v>353</v>
      </c>
      <c r="C157" s="332">
        <v>5283</v>
      </c>
      <c r="D157" s="331">
        <v>72</v>
      </c>
      <c r="E157" s="332">
        <v>5044</v>
      </c>
      <c r="F157" s="333">
        <f t="shared" si="10"/>
        <v>239</v>
      </c>
      <c r="G157" s="376">
        <f t="shared" si="9"/>
        <v>4.7383029341792282E-2</v>
      </c>
      <c r="R157" s="389"/>
      <c r="AA157" s="325"/>
      <c r="AB157" s="369"/>
      <c r="AC157" s="369"/>
      <c r="AD157" s="370"/>
      <c r="AE157" s="370"/>
      <c r="AF157" s="370"/>
      <c r="AG157" s="370"/>
      <c r="AH157" s="370"/>
      <c r="AI157" s="370"/>
      <c r="AJ157" s="370"/>
      <c r="AK157" s="370"/>
      <c r="AL157" s="370"/>
    </row>
    <row r="158" spans="1:38" x14ac:dyDescent="0.2">
      <c r="A158" s="331">
        <v>73</v>
      </c>
      <c r="B158" s="331" t="s">
        <v>354</v>
      </c>
      <c r="C158" s="332">
        <v>478</v>
      </c>
      <c r="D158" s="331">
        <v>73</v>
      </c>
      <c r="E158" s="332">
        <v>455</v>
      </c>
      <c r="F158" s="333">
        <f t="shared" si="10"/>
        <v>23</v>
      </c>
      <c r="G158" s="376">
        <f t="shared" si="9"/>
        <v>5.0549450549450592E-2</v>
      </c>
      <c r="Q158" s="389"/>
      <c r="AA158" s="325"/>
      <c r="AB158" s="369"/>
      <c r="AC158" s="369"/>
      <c r="AD158" s="370"/>
      <c r="AE158" s="370"/>
      <c r="AF158" s="370"/>
      <c r="AG158" s="370"/>
      <c r="AH158" s="370"/>
      <c r="AI158" s="370"/>
      <c r="AJ158" s="370"/>
      <c r="AK158" s="370"/>
      <c r="AL158" s="370"/>
    </row>
    <row r="159" spans="1:38" x14ac:dyDescent="0.2">
      <c r="A159" s="331">
        <v>74</v>
      </c>
      <c r="B159" s="331" t="s">
        <v>355</v>
      </c>
      <c r="C159" s="332">
        <v>7079</v>
      </c>
      <c r="D159" s="331">
        <v>74</v>
      </c>
      <c r="E159" s="332">
        <v>6746</v>
      </c>
      <c r="F159" s="333">
        <f t="shared" si="10"/>
        <v>333</v>
      </c>
      <c r="G159" s="376">
        <f t="shared" si="9"/>
        <v>4.9362585235695144E-2</v>
      </c>
      <c r="O159" s="389"/>
      <c r="P159" s="389"/>
      <c r="AA159" s="325"/>
      <c r="AB159" s="369"/>
      <c r="AC159" s="369"/>
      <c r="AD159" s="370"/>
      <c r="AE159" s="370"/>
      <c r="AF159" s="370"/>
      <c r="AG159" s="370"/>
      <c r="AH159" s="370"/>
      <c r="AI159" s="370"/>
      <c r="AJ159" s="370"/>
      <c r="AK159" s="370"/>
      <c r="AL159" s="370"/>
    </row>
    <row r="160" spans="1:38" x14ac:dyDescent="0.2">
      <c r="A160" s="331">
        <v>75</v>
      </c>
      <c r="B160" s="331" t="s">
        <v>356</v>
      </c>
      <c r="C160" s="332">
        <v>21469</v>
      </c>
      <c r="D160" s="331">
        <v>75</v>
      </c>
      <c r="E160" s="332">
        <v>20746</v>
      </c>
      <c r="F160" s="333">
        <f t="shared" si="10"/>
        <v>723</v>
      </c>
      <c r="G160" s="376">
        <f t="shared" si="9"/>
        <v>3.4850091583919829E-2</v>
      </c>
      <c r="AA160" s="325"/>
      <c r="AB160" s="369"/>
      <c r="AC160" s="369"/>
      <c r="AD160" s="370"/>
      <c r="AE160" s="370"/>
      <c r="AF160" s="370"/>
      <c r="AG160" s="370"/>
      <c r="AH160" s="370"/>
      <c r="AI160" s="370"/>
      <c r="AJ160" s="370"/>
      <c r="AK160" s="370"/>
      <c r="AL160" s="370"/>
    </row>
    <row r="161" spans="1:38" x14ac:dyDescent="0.2">
      <c r="A161" s="331">
        <v>76</v>
      </c>
      <c r="B161" s="331" t="s">
        <v>357</v>
      </c>
      <c r="C161" s="332">
        <v>560481</v>
      </c>
      <c r="D161" s="331">
        <v>76</v>
      </c>
      <c r="E161" s="332">
        <v>542116</v>
      </c>
      <c r="F161" s="333">
        <f t="shared" si="10"/>
        <v>18365</v>
      </c>
      <c r="G161" s="376">
        <f t="shared" si="9"/>
        <v>3.3876513513712903E-2</v>
      </c>
      <c r="AA161" s="325"/>
      <c r="AB161" s="369"/>
      <c r="AC161" s="369"/>
      <c r="AD161" s="370"/>
      <c r="AE161" s="370"/>
      <c r="AF161" s="370"/>
      <c r="AG161" s="370"/>
      <c r="AH161" s="370"/>
      <c r="AI161" s="370"/>
      <c r="AJ161" s="370"/>
      <c r="AK161" s="370"/>
      <c r="AL161" s="370"/>
    </row>
    <row r="162" spans="1:38" x14ac:dyDescent="0.2">
      <c r="A162" s="331">
        <v>77</v>
      </c>
      <c r="B162" s="331" t="s">
        <v>358</v>
      </c>
      <c r="C162" s="332">
        <v>730</v>
      </c>
      <c r="D162" s="331">
        <v>77</v>
      </c>
      <c r="E162" s="332">
        <v>697</v>
      </c>
      <c r="F162" s="333">
        <f t="shared" si="10"/>
        <v>33</v>
      </c>
      <c r="G162" s="376">
        <f t="shared" si="9"/>
        <v>4.7345767575322828E-2</v>
      </c>
      <c r="R162" s="389"/>
      <c r="AA162" s="325"/>
      <c r="AB162" s="369"/>
      <c r="AC162" s="369"/>
      <c r="AD162" s="370"/>
      <c r="AE162" s="370"/>
      <c r="AF162" s="370"/>
      <c r="AG162" s="370"/>
      <c r="AH162" s="370"/>
      <c r="AI162" s="370"/>
      <c r="AJ162" s="370"/>
      <c r="AK162" s="370"/>
      <c r="AL162" s="370"/>
    </row>
    <row r="163" spans="1:38" x14ac:dyDescent="0.2">
      <c r="A163" s="331">
        <v>78</v>
      </c>
      <c r="B163" s="331" t="s">
        <v>359</v>
      </c>
      <c r="C163" s="332">
        <v>11803</v>
      </c>
      <c r="D163" s="331">
        <v>78</v>
      </c>
      <c r="E163" s="332">
        <v>11393</v>
      </c>
      <c r="F163" s="333">
        <f t="shared" si="10"/>
        <v>410</v>
      </c>
      <c r="G163" s="376">
        <f t="shared" si="9"/>
        <v>3.5987009567278072E-2</v>
      </c>
      <c r="Q163" s="389"/>
      <c r="R163" s="389"/>
      <c r="AA163" s="325"/>
      <c r="AB163" s="369"/>
      <c r="AC163" s="369"/>
      <c r="AD163" s="370"/>
      <c r="AE163" s="370"/>
      <c r="AF163" s="370"/>
      <c r="AG163" s="370"/>
      <c r="AH163" s="370"/>
      <c r="AI163" s="370"/>
      <c r="AJ163" s="370"/>
      <c r="AK163" s="370"/>
      <c r="AL163" s="370"/>
    </row>
    <row r="164" spans="1:38" x14ac:dyDescent="0.2">
      <c r="A164" s="331">
        <v>79</v>
      </c>
      <c r="B164" s="331" t="s">
        <v>360</v>
      </c>
      <c r="C164" s="332">
        <v>4373</v>
      </c>
      <c r="D164" s="331">
        <v>79</v>
      </c>
      <c r="E164" s="332">
        <v>4236</v>
      </c>
      <c r="F164" s="333">
        <f t="shared" si="10"/>
        <v>137</v>
      </c>
      <c r="G164" s="376">
        <f t="shared" si="9"/>
        <v>3.2341831916902652E-2</v>
      </c>
      <c r="O164" s="389"/>
      <c r="P164" s="389"/>
      <c r="Q164" s="389"/>
      <c r="AA164" s="325"/>
      <c r="AB164" s="369"/>
      <c r="AC164" s="369"/>
      <c r="AD164" s="370"/>
      <c r="AE164" s="370"/>
      <c r="AF164" s="370"/>
      <c r="AG164" s="370"/>
      <c r="AH164" s="370"/>
      <c r="AI164" s="370"/>
      <c r="AJ164" s="370"/>
      <c r="AK164" s="370"/>
      <c r="AL164" s="370"/>
    </row>
    <row r="165" spans="1:38" x14ac:dyDescent="0.2">
      <c r="A165" s="331">
        <v>80</v>
      </c>
      <c r="B165" s="331" t="s">
        <v>361</v>
      </c>
      <c r="C165" s="332">
        <v>169878</v>
      </c>
      <c r="D165" s="331">
        <v>80</v>
      </c>
      <c r="E165" s="332">
        <v>158490</v>
      </c>
      <c r="F165" s="333">
        <f t="shared" si="10"/>
        <v>11388</v>
      </c>
      <c r="G165" s="376">
        <f t="shared" si="9"/>
        <v>7.1853113761120468E-2</v>
      </c>
      <c r="O165" s="389"/>
      <c r="P165" s="389"/>
      <c r="R165" s="389"/>
      <c r="AA165" s="325"/>
      <c r="AB165" s="369"/>
      <c r="AC165" s="369"/>
      <c r="AD165" s="370"/>
      <c r="AE165" s="370"/>
      <c r="AF165" s="370"/>
      <c r="AG165" s="370"/>
      <c r="AH165" s="370"/>
      <c r="AI165" s="370"/>
      <c r="AJ165" s="370"/>
      <c r="AK165" s="370"/>
      <c r="AL165" s="370"/>
    </row>
    <row r="166" spans="1:38" x14ac:dyDescent="0.2">
      <c r="Q166" s="389"/>
      <c r="AA166" s="369"/>
      <c r="AB166" s="369"/>
      <c r="AC166" s="370"/>
      <c r="AD166" s="370"/>
      <c r="AE166" s="370"/>
      <c r="AF166" s="370"/>
      <c r="AG166" s="370"/>
      <c r="AH166" s="370"/>
      <c r="AI166" s="370"/>
      <c r="AJ166" s="370"/>
      <c r="AK166" s="370"/>
    </row>
    <row r="167" spans="1:38" x14ac:dyDescent="0.2">
      <c r="O167" s="389"/>
      <c r="P167" s="389"/>
      <c r="R167" s="389"/>
      <c r="AA167" s="369"/>
      <c r="AB167" s="369"/>
      <c r="AC167" s="370"/>
      <c r="AD167" s="370"/>
      <c r="AE167" s="370"/>
      <c r="AF167" s="370"/>
      <c r="AG167" s="370"/>
      <c r="AH167" s="370"/>
      <c r="AI167" s="370"/>
      <c r="AJ167" s="370"/>
      <c r="AK167" s="370"/>
    </row>
    <row r="168" spans="1:38" x14ac:dyDescent="0.2">
      <c r="Q168" s="389"/>
      <c r="AA168" s="369"/>
      <c r="AB168" s="369"/>
      <c r="AC168" s="370"/>
      <c r="AD168" s="370"/>
      <c r="AE168" s="370"/>
      <c r="AF168" s="370"/>
      <c r="AG168" s="370"/>
      <c r="AH168" s="370"/>
      <c r="AI168" s="370"/>
      <c r="AJ168" s="370"/>
      <c r="AK168" s="370"/>
    </row>
    <row r="169" spans="1:38" x14ac:dyDescent="0.2">
      <c r="O169" s="389"/>
      <c r="P169" s="389"/>
      <c r="AA169" s="369"/>
      <c r="AB169" s="369"/>
      <c r="AC169" s="370"/>
      <c r="AD169" s="370"/>
      <c r="AE169" s="370"/>
      <c r="AF169" s="370"/>
      <c r="AG169" s="370"/>
      <c r="AH169" s="370"/>
      <c r="AI169" s="370"/>
      <c r="AJ169" s="370"/>
      <c r="AK169" s="370"/>
    </row>
    <row r="170" spans="1:38" x14ac:dyDescent="0.2">
      <c r="AA170" s="369"/>
      <c r="AB170" s="369"/>
      <c r="AC170" s="370"/>
      <c r="AD170" s="370"/>
      <c r="AE170" s="370"/>
      <c r="AF170" s="370"/>
      <c r="AG170" s="370"/>
      <c r="AH170" s="370"/>
      <c r="AI170" s="370"/>
      <c r="AJ170" s="370"/>
      <c r="AK170" s="370"/>
    </row>
    <row r="171" spans="1:38" x14ac:dyDescent="0.2">
      <c r="AA171" s="369"/>
      <c r="AB171" s="369"/>
      <c r="AC171" s="370"/>
      <c r="AD171" s="370"/>
      <c r="AE171" s="370"/>
      <c r="AF171" s="370"/>
      <c r="AG171" s="370"/>
      <c r="AH171" s="370"/>
      <c r="AI171" s="370"/>
      <c r="AJ171" s="370"/>
      <c r="AK171" s="370"/>
    </row>
    <row r="172" spans="1:38" x14ac:dyDescent="0.2">
      <c r="AA172" s="369"/>
      <c r="AB172" s="369"/>
      <c r="AC172" s="370"/>
      <c r="AD172" s="370"/>
      <c r="AE172" s="370"/>
      <c r="AF172" s="370"/>
      <c r="AG172" s="370"/>
      <c r="AH172" s="370"/>
      <c r="AI172" s="370"/>
      <c r="AJ172" s="370"/>
      <c r="AK172" s="370"/>
    </row>
    <row r="173" spans="1:38" x14ac:dyDescent="0.2">
      <c r="AA173" s="369"/>
      <c r="AB173" s="369"/>
      <c r="AC173" s="370"/>
      <c r="AD173" s="370"/>
      <c r="AE173" s="370"/>
      <c r="AF173" s="370"/>
      <c r="AG173" s="370"/>
      <c r="AH173" s="370"/>
      <c r="AI173" s="370"/>
      <c r="AJ173" s="370"/>
      <c r="AK173" s="370"/>
    </row>
    <row r="174" spans="1:38" x14ac:dyDescent="0.2">
      <c r="AA174" s="369"/>
      <c r="AB174" s="369"/>
      <c r="AC174" s="370"/>
      <c r="AD174" s="370"/>
      <c r="AE174" s="370"/>
      <c r="AF174" s="370"/>
      <c r="AG174" s="370"/>
      <c r="AH174" s="370"/>
      <c r="AI174" s="370"/>
      <c r="AJ174" s="370"/>
      <c r="AK174" s="370"/>
    </row>
  </sheetData>
  <conditionalFormatting sqref="K2:K81">
    <cfRule type="cellIs" dxfId="3" priority="3" operator="lessThan">
      <formula>1</formula>
    </cfRule>
    <cfRule type="cellIs" dxfId="2" priority="4" operator="lessThan">
      <formula>0</formula>
    </cfRule>
  </conditionalFormatting>
  <conditionalFormatting sqref="F86:F165">
    <cfRule type="cellIs" dxfId="1" priority="2" operator="lessThan">
      <formula>0</formula>
    </cfRule>
  </conditionalFormatting>
  <conditionalFormatting sqref="G86:G165">
    <cfRule type="cellIs" dxfId="0" priority="1" operator="lessThan">
      <formula>0</formula>
    </cfRule>
  </conditionalFormatting>
  <pageMargins left="0.25" right="0.25" top="0.75" bottom="0.75" header="0.3" footer="0.3"/>
  <pageSetup scale="75" orientation="portrait" verticalDpi="12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R72"/>
  <sheetViews>
    <sheetView showGridLines="0" zoomScaleNormal="100" workbookViewId="0">
      <selection activeCell="Q14" sqref="Q14:R14"/>
    </sheetView>
  </sheetViews>
  <sheetFormatPr baseColWidth="10" defaultColWidth="11.42578125" defaultRowHeight="12.75" x14ac:dyDescent="0.2"/>
  <cols>
    <col min="1" max="1" width="7.28515625" style="30" customWidth="1"/>
    <col min="2" max="3" width="9" style="30" customWidth="1"/>
    <col min="4" max="4" width="21.85546875" style="30" bestFit="1" customWidth="1"/>
    <col min="5" max="5" width="13.140625" style="30" customWidth="1"/>
    <col min="6" max="6" width="11.5703125" style="30" bestFit="1" customWidth="1"/>
    <col min="7" max="7" width="10.5703125" style="30" bestFit="1" customWidth="1"/>
    <col min="8" max="8" width="7.7109375" style="30" bestFit="1" customWidth="1"/>
    <col min="9" max="9" width="7.140625" style="30" bestFit="1" customWidth="1"/>
    <col min="10" max="10" width="10.5703125" style="30" bestFit="1" customWidth="1"/>
    <col min="11" max="13" width="10.5703125" style="30" customWidth="1"/>
    <col min="14" max="16384" width="11.42578125" style="30"/>
  </cols>
  <sheetData>
    <row r="1" spans="1:18" x14ac:dyDescent="0.2">
      <c r="A1" s="276"/>
      <c r="B1" s="276"/>
      <c r="C1" s="276"/>
      <c r="D1" s="276"/>
      <c r="E1" s="277"/>
      <c r="F1" s="276"/>
      <c r="G1" s="276"/>
    </row>
    <row r="2" spans="1:18" x14ac:dyDescent="0.2">
      <c r="A2" s="276"/>
      <c r="B2" s="278"/>
      <c r="C2" s="278"/>
      <c r="D2" s="278"/>
      <c r="E2" s="278"/>
      <c r="F2" s="278"/>
      <c r="G2" s="278"/>
    </row>
    <row r="3" spans="1:18" x14ac:dyDescent="0.2">
      <c r="A3" s="276"/>
      <c r="B3" s="278"/>
      <c r="C3" s="278"/>
      <c r="D3" s="278"/>
      <c r="E3" s="278"/>
      <c r="F3" s="278"/>
      <c r="G3" s="278"/>
    </row>
    <row r="13" spans="1:18" ht="13.5" thickBot="1" x14ac:dyDescent="0.25">
      <c r="Q13" s="279"/>
      <c r="R13" s="279"/>
    </row>
    <row r="14" spans="1:18" ht="13.5" thickBot="1" x14ac:dyDescent="0.25">
      <c r="Q14" s="458" t="s">
        <v>67</v>
      </c>
      <c r="R14" s="459"/>
    </row>
    <row r="15" spans="1:18" x14ac:dyDescent="0.2">
      <c r="Q15" s="279"/>
      <c r="R15" s="279"/>
    </row>
    <row r="28" spans="17:18" x14ac:dyDescent="0.2">
      <c r="Q28" s="120"/>
      <c r="R28" s="120"/>
    </row>
    <row r="29" spans="17:18" x14ac:dyDescent="0.2">
      <c r="Q29" s="299"/>
      <c r="R29" s="299"/>
    </row>
    <row r="30" spans="17:18" x14ac:dyDescent="0.2">
      <c r="Q30" s="527"/>
      <c r="R30" s="527"/>
    </row>
    <row r="31" spans="17:18" x14ac:dyDescent="0.2">
      <c r="Q31" s="299"/>
      <c r="R31" s="299"/>
    </row>
    <row r="40" spans="4:17" x14ac:dyDescent="0.2">
      <c r="E40" s="271" t="s">
        <v>221</v>
      </c>
      <c r="F40" s="271" t="s">
        <v>54</v>
      </c>
      <c r="G40" s="271" t="s">
        <v>55</v>
      </c>
      <c r="H40" s="272" t="s">
        <v>54</v>
      </c>
      <c r="I40" s="272" t="s">
        <v>55</v>
      </c>
      <c r="J40" s="272" t="s">
        <v>98</v>
      </c>
      <c r="K40" s="303"/>
      <c r="L40" s="303"/>
      <c r="M40" s="303"/>
    </row>
    <row r="41" spans="4:17" x14ac:dyDescent="0.2">
      <c r="D41" s="273" t="s">
        <v>397</v>
      </c>
      <c r="E41" s="273" t="s">
        <v>222</v>
      </c>
      <c r="F41" s="274">
        <f>'TODOS LOS AÑOS'!E85-0</f>
        <v>1938014</v>
      </c>
      <c r="G41" s="274">
        <f>'TODOS LOS AÑOS'!F85-0</f>
        <v>83835</v>
      </c>
      <c r="H41" s="275">
        <f t="shared" ref="H41:I48" si="0">+F41/($F41+$G41)</f>
        <v>0.95853547915793913</v>
      </c>
      <c r="I41" s="275">
        <f t="shared" si="0"/>
        <v>4.1464520842060905E-2</v>
      </c>
      <c r="J41" s="274">
        <f t="shared" ref="J41:J48" si="1">+G41+F41</f>
        <v>2021849</v>
      </c>
      <c r="K41" s="302"/>
      <c r="L41" s="302"/>
      <c r="M41" s="302"/>
    </row>
    <row r="42" spans="4:17" x14ac:dyDescent="0.2">
      <c r="D42" s="273" t="s">
        <v>398</v>
      </c>
      <c r="E42" s="273" t="s">
        <v>223</v>
      </c>
      <c r="F42" s="274">
        <f>'TODOS LOS AÑOS'!I85-'TODOS LOS AÑOS'!E85</f>
        <v>1438425</v>
      </c>
      <c r="G42" s="274">
        <f>'TODOS LOS AÑOS'!J85-'TODOS LOS AÑOS'!F85</f>
        <v>97042</v>
      </c>
      <c r="H42" s="275">
        <f t="shared" si="0"/>
        <v>0.93679968374442435</v>
      </c>
      <c r="I42" s="275">
        <f t="shared" si="0"/>
        <v>6.3200316255575664E-2</v>
      </c>
      <c r="J42" s="274">
        <f t="shared" si="1"/>
        <v>1535467</v>
      </c>
      <c r="K42" s="302"/>
      <c r="L42" s="302"/>
      <c r="M42" s="302"/>
      <c r="N42" s="294"/>
      <c r="O42" s="294"/>
      <c r="P42" s="294"/>
      <c r="Q42" s="294"/>
    </row>
    <row r="43" spans="4:17" x14ac:dyDescent="0.2">
      <c r="D43" s="528" t="s">
        <v>399</v>
      </c>
      <c r="E43" s="273" t="s">
        <v>224</v>
      </c>
      <c r="F43" s="274">
        <f>'TODOS LOS AÑOS'!M85-'TODOS LOS AÑOS'!I85</f>
        <v>2043165</v>
      </c>
      <c r="G43" s="274">
        <f>'TODOS LOS AÑOS'!N85-'TODOS LOS AÑOS'!J85</f>
        <v>97634</v>
      </c>
      <c r="H43" s="275">
        <f t="shared" si="0"/>
        <v>0.95439366330047803</v>
      </c>
      <c r="I43" s="275">
        <f t="shared" si="0"/>
        <v>4.5606336699522E-2</v>
      </c>
      <c r="J43" s="274">
        <f t="shared" si="1"/>
        <v>2140799</v>
      </c>
      <c r="K43" s="302"/>
      <c r="L43" s="302"/>
      <c r="M43" s="302"/>
      <c r="N43" s="294"/>
      <c r="O43" s="294"/>
      <c r="P43" s="294"/>
      <c r="Q43" s="294"/>
    </row>
    <row r="44" spans="4:17" x14ac:dyDescent="0.2">
      <c r="D44" s="529"/>
      <c r="E44" s="273" t="s">
        <v>225</v>
      </c>
      <c r="F44" s="274">
        <f>'TODOS LOS AÑOS'!S85-'TODOS LOS AÑOS'!M85</f>
        <v>2161944</v>
      </c>
      <c r="G44" s="274">
        <f>'TODOS LOS AÑOS'!T85-'TODOS LOS AÑOS'!N85</f>
        <v>131760</v>
      </c>
      <c r="H44" s="275">
        <f t="shared" si="0"/>
        <v>0.94255579621433283</v>
      </c>
      <c r="I44" s="275">
        <f t="shared" si="0"/>
        <v>5.7444203785667197E-2</v>
      </c>
      <c r="J44" s="274">
        <f t="shared" si="1"/>
        <v>2293704</v>
      </c>
      <c r="K44" s="302"/>
      <c r="L44" s="302"/>
      <c r="M44" s="302"/>
      <c r="N44" s="294"/>
      <c r="O44" s="294"/>
      <c r="P44" s="294"/>
      <c r="Q44" s="294"/>
    </row>
    <row r="45" spans="4:17" x14ac:dyDescent="0.2">
      <c r="D45" s="530"/>
      <c r="E45" s="273" t="s">
        <v>226</v>
      </c>
      <c r="F45" s="274">
        <f>'TODOS LOS AÑOS'!AA85-'TODOS LOS AÑOS'!S85</f>
        <v>1948491</v>
      </c>
      <c r="G45" s="274">
        <f>'TODOS LOS AÑOS'!AB85-'TODOS LOS AÑOS'!T85</f>
        <v>112750</v>
      </c>
      <c r="H45" s="275">
        <f t="shared" si="0"/>
        <v>0.94529994309253507</v>
      </c>
      <c r="I45" s="275">
        <f t="shared" si="0"/>
        <v>5.4700056907464968E-2</v>
      </c>
      <c r="J45" s="274">
        <f t="shared" si="1"/>
        <v>2061241</v>
      </c>
      <c r="K45" s="302"/>
      <c r="L45" s="302"/>
      <c r="M45" s="302"/>
      <c r="N45" s="294"/>
      <c r="O45" s="294"/>
      <c r="P45" s="294"/>
      <c r="Q45" s="294"/>
    </row>
    <row r="46" spans="4:17" x14ac:dyDescent="0.2">
      <c r="D46" s="528" t="s">
        <v>400</v>
      </c>
      <c r="E46" s="273" t="s">
        <v>227</v>
      </c>
      <c r="F46" s="274">
        <f>'TODOS LOS AÑOS'!AI85-'TODOS LOS AÑOS'!AA85</f>
        <v>2520680</v>
      </c>
      <c r="G46" s="274">
        <f>'TODOS LOS AÑOS'!AJ85-'TODOS LOS AÑOS'!AB85</f>
        <v>132837</v>
      </c>
      <c r="H46" s="275">
        <f t="shared" si="0"/>
        <v>0.94993926927922456</v>
      </c>
      <c r="I46" s="275">
        <f t="shared" si="0"/>
        <v>5.0060730720775486E-2</v>
      </c>
      <c r="J46" s="274">
        <f t="shared" si="1"/>
        <v>2653517</v>
      </c>
      <c r="K46" s="302"/>
      <c r="L46" s="302"/>
      <c r="M46" s="302"/>
      <c r="N46" s="294"/>
      <c r="O46" s="294"/>
      <c r="P46" s="294"/>
      <c r="Q46" s="294"/>
    </row>
    <row r="47" spans="4:17" x14ac:dyDescent="0.2">
      <c r="D47" s="529"/>
      <c r="E47" s="273" t="s">
        <v>302</v>
      </c>
      <c r="F47" s="274">
        <f>'TODOS LOS AÑOS'!AQ85-'TODOS LOS AÑOS'!AI85</f>
        <v>2744849</v>
      </c>
      <c r="G47" s="274">
        <f>'TODOS LOS AÑOS'!AR85-'TODOS LOS AÑOS'!AJ85</f>
        <v>126566</v>
      </c>
      <c r="H47" s="275">
        <f t="shared" si="0"/>
        <v>0.95592208022873737</v>
      </c>
      <c r="I47" s="275">
        <f t="shared" si="0"/>
        <v>4.4077919771262603E-2</v>
      </c>
      <c r="J47" s="274">
        <f t="shared" si="1"/>
        <v>2871415</v>
      </c>
      <c r="K47" s="302"/>
      <c r="L47" s="302"/>
      <c r="M47" s="302"/>
      <c r="N47" s="294"/>
      <c r="O47" s="294"/>
      <c r="P47" s="294"/>
      <c r="Q47" s="294"/>
    </row>
    <row r="48" spans="4:17" x14ac:dyDescent="0.2">
      <c r="D48" s="530"/>
      <c r="E48" s="273" t="s">
        <v>343</v>
      </c>
      <c r="F48" s="274">
        <f>'TODOS LOS AÑOS'!AY85-'TODOS LOS AÑOS'!AQ85</f>
        <v>2809736</v>
      </c>
      <c r="G48" s="274">
        <f>'TODOS LOS AÑOS'!AZ85-'TODOS LOS AÑOS'!AR85</f>
        <v>111927</v>
      </c>
      <c r="H48" s="275">
        <f t="shared" si="0"/>
        <v>0.96169065357640493</v>
      </c>
      <c r="I48" s="275">
        <f t="shared" si="0"/>
        <v>3.8309346423595056E-2</v>
      </c>
      <c r="J48" s="274">
        <f t="shared" si="1"/>
        <v>2921663</v>
      </c>
      <c r="K48" s="302"/>
      <c r="L48" s="302"/>
      <c r="M48" s="302"/>
      <c r="N48" s="294"/>
      <c r="O48" s="294"/>
      <c r="P48" s="294"/>
      <c r="Q48" s="294"/>
    </row>
    <row r="49" spans="4:17" x14ac:dyDescent="0.2">
      <c r="D49" s="528" t="s">
        <v>401</v>
      </c>
      <c r="E49" s="273" t="s">
        <v>374</v>
      </c>
      <c r="F49" s="274">
        <f>'TODOS LOS AÑOS'!BG85-'TODOS LOS AÑOS'!AY85</f>
        <v>3093947</v>
      </c>
      <c r="G49" s="274">
        <f>'TODOS LOS AÑOS'!BH85-'TODOS LOS AÑOS'!AZ85</f>
        <v>162713</v>
      </c>
      <c r="H49" s="275">
        <f t="shared" ref="H49" si="2">+F49/($F49+$G49)</f>
        <v>0.95003684756775342</v>
      </c>
      <c r="I49" s="275">
        <f t="shared" ref="I49" si="3">+G49/($F49+$G49)</f>
        <v>4.9963152432246534E-2</v>
      </c>
      <c r="J49" s="274">
        <f t="shared" ref="J49" si="4">+G49+F49</f>
        <v>3256660</v>
      </c>
      <c r="K49" s="302"/>
      <c r="L49" s="302"/>
      <c r="M49" s="302"/>
      <c r="N49" s="294"/>
      <c r="O49" s="294"/>
      <c r="P49" s="294"/>
      <c r="Q49" s="294"/>
    </row>
    <row r="50" spans="4:17" x14ac:dyDescent="0.2">
      <c r="D50" s="529"/>
      <c r="E50" s="273" t="s">
        <v>386</v>
      </c>
      <c r="F50" s="274">
        <f>'TODOS LOS AÑOS'!BO85-'TODOS LOS AÑOS'!BG85</f>
        <v>3060596</v>
      </c>
      <c r="G50" s="274">
        <f>'TODOS LOS AÑOS'!BP85-'TODOS LOS AÑOS'!BH85</f>
        <v>185252</v>
      </c>
      <c r="H50" s="275">
        <f t="shared" ref="H50" si="5">+F50/($F50+$G50)</f>
        <v>0.94292647098693472</v>
      </c>
      <c r="I50" s="275">
        <f t="shared" ref="I50" si="6">+G50/($F50+$G50)</f>
        <v>5.7073529013065304E-2</v>
      </c>
      <c r="J50" s="274">
        <f t="shared" ref="J50" si="7">+G50+F50</f>
        <v>3245848</v>
      </c>
      <c r="K50" s="302"/>
      <c r="L50" s="302"/>
      <c r="M50" s="302"/>
      <c r="N50" s="294"/>
      <c r="O50" s="294"/>
      <c r="P50" s="294"/>
      <c r="Q50" s="294"/>
    </row>
    <row r="51" spans="4:17" x14ac:dyDescent="0.2">
      <c r="D51" s="530"/>
      <c r="E51" s="273" t="s">
        <v>396</v>
      </c>
      <c r="F51" s="274">
        <f>'TODOS LOS AÑOS'!BW85-'TODOS LOS AÑOS'!BO85</f>
        <v>3091912</v>
      </c>
      <c r="G51" s="274">
        <f>'TODOS LOS AÑOS'!BX85-'TODOS LOS AÑOS'!BP85</f>
        <v>188235</v>
      </c>
      <c r="H51" s="275">
        <f t="shared" ref="H51" si="8">+F51/($F51+$G51)</f>
        <v>0.94261385236698236</v>
      </c>
      <c r="I51" s="275">
        <f t="shared" ref="I51" si="9">+G51/($F51+$G51)</f>
        <v>5.7386147633017665E-2</v>
      </c>
      <c r="J51" s="274">
        <f t="shared" ref="J51" si="10">+G51+F51</f>
        <v>3280147</v>
      </c>
      <c r="K51" s="302"/>
      <c r="L51" s="302"/>
      <c r="M51" s="302"/>
      <c r="N51" s="294"/>
      <c r="O51" s="294"/>
      <c r="P51" s="294"/>
      <c r="Q51" s="294"/>
    </row>
    <row r="52" spans="4:17" x14ac:dyDescent="0.2">
      <c r="D52" s="526" t="s">
        <v>447</v>
      </c>
      <c r="E52" s="273" t="s">
        <v>446</v>
      </c>
      <c r="F52" s="274">
        <f>'TODOS LOS AÑOS'!CE85-'TODOS LOS AÑOS'!BW85</f>
        <v>2978278</v>
      </c>
      <c r="G52" s="274">
        <f>'TODOS LOS AÑOS'!CF85-'TODOS LOS AÑOS'!BX85</f>
        <v>184347</v>
      </c>
      <c r="H52" s="275">
        <f>+F52/($F52+$G52)</f>
        <v>0.9417107624204577</v>
      </c>
      <c r="I52" s="275">
        <f t="shared" ref="I52:I53" si="11">+G52/($F52+$G52)</f>
        <v>5.8289237579542311E-2</v>
      </c>
      <c r="J52" s="274">
        <f t="shared" ref="J52:J54" si="12">+G52+F52</f>
        <v>3162625</v>
      </c>
      <c r="K52" s="302"/>
      <c r="L52" s="302"/>
      <c r="M52" s="302"/>
      <c r="N52" s="294"/>
      <c r="O52" s="294"/>
      <c r="P52" s="294"/>
      <c r="Q52" s="294"/>
    </row>
    <row r="53" spans="4:17" x14ac:dyDescent="0.2">
      <c r="D53" s="526"/>
      <c r="E53" s="273" t="s">
        <v>465</v>
      </c>
      <c r="F53" s="274">
        <f>'TODOS LOS AÑOS'!CM85-'TODOS LOS AÑOS'!CE85</f>
        <v>3258121</v>
      </c>
      <c r="G53" s="274">
        <f>'TODOS LOS AÑOS'!CN85-'TODOS LOS AÑOS'!CF85</f>
        <v>171240</v>
      </c>
      <c r="H53" s="275">
        <f>+F53/($F53+$G53)</f>
        <v>0.9500664992691058</v>
      </c>
      <c r="I53" s="275">
        <f t="shared" si="11"/>
        <v>4.9933500730894184E-2</v>
      </c>
      <c r="J53" s="274">
        <f t="shared" si="12"/>
        <v>3429361</v>
      </c>
      <c r="K53" s="302"/>
      <c r="L53" s="302"/>
      <c r="M53" s="302"/>
      <c r="N53" s="294"/>
      <c r="O53" s="294"/>
      <c r="P53" s="294"/>
      <c r="Q53" s="294"/>
    </row>
    <row r="54" spans="4:17" x14ac:dyDescent="0.2">
      <c r="D54" s="526"/>
      <c r="E54" s="273" t="s">
        <v>480</v>
      </c>
      <c r="F54" s="274">
        <f>'TODOS LOS AÑOS'!CU85-'TODOS LOS AÑOS'!CM85</f>
        <v>3401345</v>
      </c>
      <c r="G54" s="274">
        <f>'TODOS LOS AÑOS'!CV85-'TODOS LOS AÑOS'!CN85</f>
        <v>195506</v>
      </c>
      <c r="H54" s="275">
        <f>+F54/($F54+$G54)</f>
        <v>0.94564523245472221</v>
      </c>
      <c r="I54" s="275">
        <f t="shared" ref="I54" si="13">+G54/($F54+$G54)</f>
        <v>5.43547675452778E-2</v>
      </c>
      <c r="J54" s="274">
        <f t="shared" si="12"/>
        <v>3596851</v>
      </c>
      <c r="K54" s="302"/>
      <c r="L54" s="302"/>
      <c r="M54" s="302"/>
      <c r="N54" s="294"/>
      <c r="O54" s="294"/>
      <c r="P54" s="294"/>
      <c r="Q54" s="294"/>
    </row>
    <row r="55" spans="4:17" x14ac:dyDescent="0.2">
      <c r="D55" s="373"/>
      <c r="E55" s="356"/>
      <c r="F55" s="302"/>
      <c r="G55" s="302"/>
      <c r="H55" s="374"/>
      <c r="I55" s="374"/>
      <c r="J55" s="302"/>
      <c r="K55" s="302"/>
      <c r="L55" s="302"/>
      <c r="M55" s="302"/>
      <c r="N55" s="294"/>
      <c r="O55" s="294"/>
      <c r="P55" s="294"/>
      <c r="Q55" s="294"/>
    </row>
    <row r="56" spans="4:17" x14ac:dyDescent="0.2">
      <c r="D56" s="322" t="s">
        <v>350</v>
      </c>
    </row>
    <row r="57" spans="4:17" x14ac:dyDescent="0.2">
      <c r="F57" s="284"/>
      <c r="G57" s="284"/>
    </row>
    <row r="58" spans="4:17" x14ac:dyDescent="0.2">
      <c r="F58" s="284"/>
      <c r="G58" s="284"/>
    </row>
    <row r="59" spans="4:17" x14ac:dyDescent="0.2">
      <c r="F59" s="284"/>
      <c r="G59" s="284"/>
    </row>
    <row r="60" spans="4:17" x14ac:dyDescent="0.2">
      <c r="F60" s="284"/>
      <c r="G60" s="284"/>
    </row>
    <row r="61" spans="4:17" x14ac:dyDescent="0.2">
      <c r="F61" s="284"/>
      <c r="G61" s="284"/>
    </row>
    <row r="62" spans="4:17" x14ac:dyDescent="0.2">
      <c r="F62" s="284"/>
      <c r="G62" s="284"/>
    </row>
    <row r="63" spans="4:17" x14ac:dyDescent="0.2">
      <c r="F63" s="284"/>
      <c r="G63" s="284"/>
    </row>
    <row r="64" spans="4:17" x14ac:dyDescent="0.2">
      <c r="F64" s="284"/>
      <c r="G64" s="284"/>
    </row>
    <row r="65" spans="6:7" x14ac:dyDescent="0.2">
      <c r="F65" s="284"/>
      <c r="G65" s="284"/>
    </row>
    <row r="66" spans="6:7" x14ac:dyDescent="0.2">
      <c r="F66" s="284"/>
      <c r="G66" s="284"/>
    </row>
    <row r="67" spans="6:7" x14ac:dyDescent="0.2">
      <c r="F67" s="284"/>
      <c r="G67" s="284"/>
    </row>
    <row r="68" spans="6:7" x14ac:dyDescent="0.2">
      <c r="F68" s="284"/>
      <c r="G68" s="284"/>
    </row>
    <row r="69" spans="6:7" x14ac:dyDescent="0.2">
      <c r="F69" s="284"/>
      <c r="G69" s="284"/>
    </row>
    <row r="70" spans="6:7" x14ac:dyDescent="0.2">
      <c r="F70" s="284"/>
    </row>
    <row r="71" spans="6:7" x14ac:dyDescent="0.2">
      <c r="F71" s="284"/>
    </row>
    <row r="72" spans="6:7" x14ac:dyDescent="0.2">
      <c r="F72" s="284"/>
    </row>
  </sheetData>
  <mergeCells count="6">
    <mergeCell ref="D52:D54"/>
    <mergeCell ref="Q14:R14"/>
    <mergeCell ref="Q30:R30"/>
    <mergeCell ref="D43:D45"/>
    <mergeCell ref="D46:D48"/>
    <mergeCell ref="D49:D51"/>
  </mergeCells>
  <hyperlinks>
    <hyperlink ref="Q14" location="Indice!A1" display="Volver al Indice"/>
    <hyperlink ref="Q14:R14" location="Indice!B34" display="Volver al Indice"/>
  </hyperlinks>
  <pageMargins left="0.7" right="0.7" top="0.75" bottom="0.75" header="0.3" footer="0.3"/>
  <pageSetup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pageSetUpPr fitToPage="1"/>
  </sheetPr>
  <dimension ref="A1:O61"/>
  <sheetViews>
    <sheetView showGridLines="0" workbookViewId="0">
      <selection activeCell="L11" sqref="L11:M11"/>
    </sheetView>
  </sheetViews>
  <sheetFormatPr baseColWidth="10" defaultColWidth="11.42578125" defaultRowHeight="12.75" x14ac:dyDescent="0.2"/>
  <cols>
    <col min="1" max="1" width="7.28515625" style="30" customWidth="1"/>
    <col min="2" max="5" width="9" style="30" customWidth="1"/>
    <col min="6" max="6" width="10.5703125" style="30" bestFit="1" customWidth="1"/>
    <col min="7" max="7" width="9.85546875" style="30" customWidth="1"/>
    <col min="8" max="16384" width="11.42578125" style="30"/>
  </cols>
  <sheetData>
    <row r="1" spans="1:15" x14ac:dyDescent="0.2">
      <c r="A1" s="276"/>
      <c r="B1" s="276"/>
      <c r="C1" s="276"/>
      <c r="D1" s="276"/>
      <c r="E1" s="277"/>
      <c r="F1" s="276"/>
      <c r="G1" s="276"/>
    </row>
    <row r="2" spans="1:15" x14ac:dyDescent="0.2">
      <c r="A2" s="276"/>
      <c r="B2" s="278"/>
      <c r="C2" s="278"/>
      <c r="D2" s="278"/>
      <c r="E2" s="278"/>
      <c r="F2" s="278"/>
      <c r="G2" s="278"/>
    </row>
    <row r="3" spans="1:15" x14ac:dyDescent="0.2">
      <c r="A3" s="276"/>
      <c r="B3" s="278"/>
      <c r="C3" s="278"/>
      <c r="D3" s="278"/>
      <c r="E3" s="278"/>
      <c r="F3" s="278"/>
      <c r="G3" s="278"/>
    </row>
    <row r="5" spans="1:15" x14ac:dyDescent="0.2">
      <c r="O5" s="365"/>
    </row>
    <row r="10" spans="1:15" ht="13.5" thickBot="1" x14ac:dyDescent="0.25">
      <c r="L10" s="279"/>
      <c r="M10" s="279"/>
    </row>
    <row r="11" spans="1:15" ht="13.5" thickBot="1" x14ac:dyDescent="0.25">
      <c r="L11" s="458" t="s">
        <v>67</v>
      </c>
      <c r="M11" s="459"/>
    </row>
    <row r="12" spans="1:15" x14ac:dyDescent="0.2">
      <c r="L12" s="279"/>
      <c r="M12" s="279"/>
    </row>
    <row r="28" spans="4:14" x14ac:dyDescent="0.2">
      <c r="K28" s="120"/>
      <c r="L28" s="120"/>
      <c r="M28" s="120"/>
      <c r="N28" s="120"/>
    </row>
    <row r="29" spans="4:14" x14ac:dyDescent="0.2">
      <c r="K29" s="120"/>
      <c r="L29" s="299"/>
      <c r="M29" s="299"/>
      <c r="N29" s="120"/>
    </row>
    <row r="30" spans="4:14" x14ac:dyDescent="0.2">
      <c r="K30" s="120"/>
      <c r="L30" s="120"/>
      <c r="M30" s="120"/>
      <c r="N30" s="120"/>
    </row>
    <row r="31" spans="4:14" x14ac:dyDescent="0.2">
      <c r="E31" s="271" t="s">
        <v>221</v>
      </c>
      <c r="F31" s="271" t="s">
        <v>54</v>
      </c>
      <c r="G31" s="271" t="s">
        <v>55</v>
      </c>
    </row>
    <row r="32" spans="4:14" x14ac:dyDescent="0.2">
      <c r="D32" s="356"/>
      <c r="E32" s="280">
        <v>2005</v>
      </c>
      <c r="F32" s="274">
        <f>'Año 2005'!E30</f>
        <v>1322618</v>
      </c>
      <c r="G32" s="274">
        <f>'Año 2005'!F30</f>
        <v>47555</v>
      </c>
    </row>
    <row r="33" spans="4:7" x14ac:dyDescent="0.2">
      <c r="D33" s="356"/>
      <c r="E33" s="280">
        <v>2006</v>
      </c>
      <c r="F33" s="274">
        <f>'Año 2006'!G48</f>
        <v>1338363</v>
      </c>
      <c r="G33" s="274">
        <f>'Año 2006'!H48</f>
        <v>89786</v>
      </c>
    </row>
    <row r="34" spans="4:7" x14ac:dyDescent="0.2">
      <c r="E34" s="280">
        <v>2007</v>
      </c>
      <c r="F34" s="274">
        <f>'Año 2007'!G65</f>
        <v>1691878</v>
      </c>
      <c r="G34" s="274">
        <f>'Año 2007'!H65</f>
        <v>95706</v>
      </c>
    </row>
    <row r="35" spans="4:7" x14ac:dyDescent="0.2">
      <c r="E35" s="280">
        <v>2008</v>
      </c>
      <c r="F35" s="274">
        <f>'Año 2008'!G65</f>
        <v>2212182</v>
      </c>
      <c r="G35" s="274">
        <f>'Año 2008'!H65</f>
        <v>123950</v>
      </c>
    </row>
    <row r="36" spans="4:7" x14ac:dyDescent="0.2">
      <c r="E36" s="280">
        <v>2009</v>
      </c>
      <c r="F36" s="274">
        <f>'Año 2009'!K66</f>
        <v>2175314</v>
      </c>
      <c r="G36" s="274">
        <f>'Año 2009'!L66</f>
        <v>110509</v>
      </c>
    </row>
    <row r="37" spans="4:7" x14ac:dyDescent="0.2">
      <c r="E37" s="280">
        <v>2010</v>
      </c>
      <c r="F37" s="274">
        <f>'Año 2010'!K75</f>
        <v>1984574</v>
      </c>
      <c r="G37" s="274">
        <f>'Año 2010'!L75</f>
        <v>124810</v>
      </c>
    </row>
    <row r="38" spans="4:7" x14ac:dyDescent="0.2">
      <c r="E38" s="280">
        <v>2011</v>
      </c>
      <c r="F38" s="274">
        <f>'Año 2011'!K75</f>
        <v>2684973</v>
      </c>
      <c r="G38" s="274">
        <f>'Año 2011'!L75</f>
        <v>126952</v>
      </c>
    </row>
    <row r="39" spans="4:7" x14ac:dyDescent="0.2">
      <c r="E39" s="280">
        <v>2012</v>
      </c>
      <c r="F39" s="274">
        <f>'Año 2012'!K75</f>
        <v>2781733</v>
      </c>
      <c r="G39" s="274">
        <f>'Año 2012'!L75</f>
        <v>118791</v>
      </c>
    </row>
    <row r="40" spans="4:7" x14ac:dyDescent="0.2">
      <c r="E40" s="280">
        <v>2013</v>
      </c>
      <c r="F40" s="274">
        <f>'Año 2013'!K86</f>
        <v>2978702</v>
      </c>
      <c r="G40" s="274">
        <f>'Año 2013'!L86</f>
        <v>141845</v>
      </c>
    </row>
    <row r="41" spans="4:7" x14ac:dyDescent="0.2">
      <c r="E41" s="280">
        <v>2014</v>
      </c>
      <c r="F41" s="274">
        <f>'Año 2014'!K86</f>
        <v>3062912</v>
      </c>
      <c r="G41" s="274">
        <f>'Año 2014'!L86</f>
        <v>180115</v>
      </c>
    </row>
    <row r="42" spans="4:7" x14ac:dyDescent="0.2">
      <c r="E42" s="280">
        <v>2015</v>
      </c>
      <c r="F42" s="274">
        <f>'Año 2015'!K86</f>
        <v>3096124</v>
      </c>
      <c r="G42" s="274">
        <f>'Año 2015'!L86</f>
        <v>175393</v>
      </c>
    </row>
    <row r="43" spans="4:7" x14ac:dyDescent="0.2">
      <c r="E43" s="280">
        <v>2016</v>
      </c>
      <c r="F43" s="274">
        <f>'Año 2016'!K86</f>
        <v>2971590</v>
      </c>
      <c r="G43" s="274">
        <f>'Año 2016'!L86</f>
        <v>191484</v>
      </c>
    </row>
    <row r="44" spans="4:7" x14ac:dyDescent="0.2">
      <c r="E44" s="280">
        <v>2017</v>
      </c>
      <c r="F44" s="274">
        <f>'Año 2017'!K86</f>
        <v>3264020</v>
      </c>
      <c r="G44" s="274">
        <f>'Año 2017'!L86</f>
        <v>177764</v>
      </c>
    </row>
    <row r="45" spans="4:7" x14ac:dyDescent="0.2">
      <c r="E45" s="280">
        <v>2018</v>
      </c>
      <c r="F45" s="274">
        <f>'Año 2018'!K86</f>
        <v>3184310</v>
      </c>
      <c r="G45" s="274">
        <f>'Año 2018'!L86</f>
        <v>180552</v>
      </c>
    </row>
    <row r="46" spans="4:7" x14ac:dyDescent="0.2">
      <c r="E46" s="322" t="s">
        <v>350</v>
      </c>
    </row>
    <row r="48" spans="4:7" x14ac:dyDescent="0.2">
      <c r="F48" s="284"/>
      <c r="G48" s="284"/>
    </row>
    <row r="49" spans="6:7" x14ac:dyDescent="0.2">
      <c r="F49" s="284"/>
      <c r="G49" s="284"/>
    </row>
    <row r="50" spans="6:7" x14ac:dyDescent="0.2">
      <c r="F50" s="284"/>
      <c r="G50" s="284"/>
    </row>
    <row r="51" spans="6:7" x14ac:dyDescent="0.2">
      <c r="F51" s="284"/>
      <c r="G51" s="284"/>
    </row>
    <row r="52" spans="6:7" x14ac:dyDescent="0.2">
      <c r="F52" s="284"/>
      <c r="G52" s="284"/>
    </row>
    <row r="53" spans="6:7" x14ac:dyDescent="0.2">
      <c r="F53" s="284"/>
      <c r="G53" s="284"/>
    </row>
    <row r="54" spans="6:7" x14ac:dyDescent="0.2">
      <c r="F54" s="284"/>
      <c r="G54" s="284"/>
    </row>
    <row r="55" spans="6:7" x14ac:dyDescent="0.2">
      <c r="F55" s="284"/>
      <c r="G55" s="284"/>
    </row>
    <row r="56" spans="6:7" x14ac:dyDescent="0.2">
      <c r="F56" s="284"/>
      <c r="G56" s="284"/>
    </row>
    <row r="57" spans="6:7" x14ac:dyDescent="0.2">
      <c r="F57" s="284"/>
      <c r="G57" s="284"/>
    </row>
    <row r="58" spans="6:7" x14ac:dyDescent="0.2">
      <c r="F58" s="284"/>
      <c r="G58" s="284"/>
    </row>
    <row r="59" spans="6:7" x14ac:dyDescent="0.2">
      <c r="F59" s="284"/>
      <c r="G59" s="284"/>
    </row>
    <row r="60" spans="6:7" x14ac:dyDescent="0.2">
      <c r="F60" s="284"/>
      <c r="G60" s="284"/>
    </row>
    <row r="61" spans="6:7" x14ac:dyDescent="0.2">
      <c r="F61" s="284"/>
    </row>
  </sheetData>
  <sortState ref="A12:C39">
    <sortCondition ref="A12:A39"/>
  </sortState>
  <mergeCells count="1">
    <mergeCell ref="L11:M11"/>
  </mergeCells>
  <hyperlinks>
    <hyperlink ref="L11" location="Indice!A1" display="Volver al Indice"/>
    <hyperlink ref="L11:M11" location="Indice!B36" display="Volver al Indice"/>
  </hyperlinks>
  <pageMargins left="0.70866141732283472" right="0.70866141732283472" top="0.74803149606299213" bottom="0.74803149606299213" header="0.31496062992125984" footer="0.31496062992125984"/>
  <pageSetup scale="6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D5:N44"/>
  <sheetViews>
    <sheetView showGridLines="0" zoomScale="75" zoomScaleNormal="75" workbookViewId="0"/>
  </sheetViews>
  <sheetFormatPr baseColWidth="10" defaultColWidth="11.42578125" defaultRowHeight="12.75" x14ac:dyDescent="0.2"/>
  <cols>
    <col min="1" max="4" width="11.42578125" style="30"/>
    <col min="5" max="5" width="13.85546875" style="30" bestFit="1" customWidth="1"/>
    <col min="6" max="6" width="11.5703125" style="30" bestFit="1" customWidth="1"/>
    <col min="7" max="7" width="14.85546875" style="30" customWidth="1"/>
    <col min="8" max="16384" width="11.42578125" style="30"/>
  </cols>
  <sheetData>
    <row r="5" spans="13:14" ht="13.5" thickBot="1" x14ac:dyDescent="0.25"/>
    <row r="6" spans="13:14" ht="13.5" thickBot="1" x14ac:dyDescent="0.25">
      <c r="M6" s="458" t="s">
        <v>67</v>
      </c>
      <c r="N6" s="459"/>
    </row>
    <row r="33" spans="4:14" ht="13.5" thickBot="1" x14ac:dyDescent="0.25"/>
    <row r="34" spans="4:14" ht="13.5" thickBot="1" x14ac:dyDescent="0.25">
      <c r="M34" s="458" t="s">
        <v>67</v>
      </c>
      <c r="N34" s="459"/>
    </row>
    <row r="36" spans="4:14" x14ac:dyDescent="0.2">
      <c r="D36" s="281"/>
      <c r="E36" s="282" t="s">
        <v>193</v>
      </c>
      <c r="F36" s="282" t="s">
        <v>192</v>
      </c>
      <c r="G36" s="282" t="s">
        <v>217</v>
      </c>
      <c r="H36" s="282" t="s">
        <v>193</v>
      </c>
      <c r="I36" s="282" t="s">
        <v>192</v>
      </c>
    </row>
    <row r="37" spans="4:14" x14ac:dyDescent="0.2">
      <c r="D37" s="283" t="s">
        <v>230</v>
      </c>
      <c r="E37" s="31">
        <f>'TODOS LOS AÑOS'!O85</f>
        <v>6565041</v>
      </c>
      <c r="F37" s="31">
        <f>'TODOS LOS AÑOS'!P85</f>
        <v>356997</v>
      </c>
      <c r="G37" s="32">
        <f t="shared" ref="G37:G42" si="0">SUM(E37:F37)</f>
        <v>6922038</v>
      </c>
      <c r="H37" s="42">
        <f t="shared" ref="H37:H42" si="1">E37/G37</f>
        <v>0.94842602713247171</v>
      </c>
      <c r="I37" s="42">
        <f t="shared" ref="I37:I42" si="2">F37/G37</f>
        <v>5.1573972867528323E-2</v>
      </c>
    </row>
    <row r="38" spans="4:14" x14ac:dyDescent="0.2">
      <c r="D38" s="283" t="s">
        <v>231</v>
      </c>
      <c r="E38" s="31">
        <f>'TODOS LOS AÑOS'!W85</f>
        <v>8730861</v>
      </c>
      <c r="F38" s="31">
        <f>'TODOS LOS AÑOS'!X85</f>
        <v>467506</v>
      </c>
      <c r="G38" s="32">
        <f t="shared" si="0"/>
        <v>9198367</v>
      </c>
      <c r="H38" s="42">
        <f t="shared" si="1"/>
        <v>0.94917510901663305</v>
      </c>
      <c r="I38" s="42">
        <f t="shared" si="2"/>
        <v>5.0824890983366941E-2</v>
      </c>
    </row>
    <row r="39" spans="4:14" x14ac:dyDescent="0.2">
      <c r="D39" s="283" t="s">
        <v>232</v>
      </c>
      <c r="E39" s="31">
        <f>'TODOS LOS AÑOS'!AE85</f>
        <v>10714829</v>
      </c>
      <c r="F39" s="31">
        <f>'TODOS LOS AÑOS'!AF85</f>
        <v>592316</v>
      </c>
      <c r="G39" s="32">
        <f t="shared" si="0"/>
        <v>11307145</v>
      </c>
      <c r="H39" s="42">
        <f t="shared" si="1"/>
        <v>0.94761577745752801</v>
      </c>
      <c r="I39" s="42">
        <f t="shared" si="2"/>
        <v>5.2384222542472041E-2</v>
      </c>
    </row>
    <row r="40" spans="4:14" x14ac:dyDescent="0.2">
      <c r="D40" s="283" t="s">
        <v>297</v>
      </c>
      <c r="E40" s="31">
        <f>+'TODOS LOS AÑOS'!AM85</f>
        <v>13397743</v>
      </c>
      <c r="F40" s="31">
        <f>+'TODOS LOS AÑOS'!AN85</f>
        <v>719268</v>
      </c>
      <c r="G40" s="32">
        <f t="shared" si="0"/>
        <v>14117011</v>
      </c>
      <c r="H40" s="42">
        <f t="shared" si="1"/>
        <v>0.94904955447013539</v>
      </c>
      <c r="I40" s="42">
        <f t="shared" si="2"/>
        <v>5.0950445529864642E-2</v>
      </c>
    </row>
    <row r="41" spans="4:14" x14ac:dyDescent="0.2">
      <c r="D41" s="283" t="s">
        <v>332</v>
      </c>
      <c r="E41" s="31">
        <f>'TODOS LOS AÑOS'!AU85</f>
        <v>16175703</v>
      </c>
      <c r="F41" s="31">
        <f>'TODOS LOS AÑOS'!AV85</f>
        <v>838059</v>
      </c>
      <c r="G41" s="32">
        <f t="shared" si="0"/>
        <v>17013762</v>
      </c>
      <c r="H41" s="42">
        <f t="shared" si="1"/>
        <v>0.95074228733186694</v>
      </c>
      <c r="I41" s="42">
        <f t="shared" si="2"/>
        <v>4.9257712668133009E-2</v>
      </c>
    </row>
    <row r="42" spans="4:14" x14ac:dyDescent="0.2">
      <c r="D42" s="281" t="s">
        <v>98</v>
      </c>
      <c r="E42" s="32">
        <f>SUM(E38:E39)</f>
        <v>19445690</v>
      </c>
      <c r="F42" s="32">
        <f>SUM(F38:F39)</f>
        <v>1059822</v>
      </c>
      <c r="G42" s="32">
        <f t="shared" si="0"/>
        <v>20505512</v>
      </c>
      <c r="H42" s="42">
        <f t="shared" si="1"/>
        <v>0.94831526274496336</v>
      </c>
      <c r="I42" s="42">
        <f t="shared" si="2"/>
        <v>5.1684737255036597E-2</v>
      </c>
    </row>
    <row r="44" spans="4:14" x14ac:dyDescent="0.2">
      <c r="E44" s="284"/>
    </row>
  </sheetData>
  <mergeCells count="2">
    <mergeCell ref="M6:N6"/>
    <mergeCell ref="M34:N34"/>
  </mergeCells>
  <phoneticPr fontId="2" type="noConversion"/>
  <hyperlinks>
    <hyperlink ref="M6" location="Indice!A1" display="Volver al Indice"/>
    <hyperlink ref="M34" location="Indice!A1" display="Volver al Indice"/>
    <hyperlink ref="M6:N6" location="Indice!B32" display="Volver al Indice"/>
    <hyperlink ref="M34:N34" location="Indice!B32" display="Volver al Indice"/>
  </hyperlinks>
  <pageMargins left="0.74803149606299213" right="0.74803149606299213" top="0.98425196850393704" bottom="0.98425196850393704" header="0" footer="0"/>
  <pageSetup scale="55" orientation="portrait"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pageSetUpPr fitToPage="1"/>
  </sheetPr>
  <dimension ref="C12:N48"/>
  <sheetViews>
    <sheetView showGridLines="0" topLeftCell="A7" zoomScale="75" workbookViewId="0">
      <selection activeCell="D43" sqref="D43:E43"/>
    </sheetView>
  </sheetViews>
  <sheetFormatPr baseColWidth="10" defaultColWidth="11.42578125" defaultRowHeight="12.75" x14ac:dyDescent="0.2"/>
  <cols>
    <col min="1" max="3" width="11.42578125" style="30"/>
    <col min="4" max="4" width="13.85546875" style="30" bestFit="1" customWidth="1"/>
    <col min="5" max="5" width="12.42578125" style="30" bestFit="1" customWidth="1"/>
    <col min="6" max="6" width="18.28515625" style="30" customWidth="1"/>
    <col min="7" max="16384" width="11.42578125" style="30"/>
  </cols>
  <sheetData>
    <row r="12" spans="13:14" ht="15.75" thickBot="1" x14ac:dyDescent="0.25">
      <c r="M12" s="298"/>
      <c r="N12" s="298"/>
    </row>
    <row r="13" spans="13:14" ht="15.75" thickBot="1" x14ac:dyDescent="0.25">
      <c r="M13" s="531" t="s">
        <v>67</v>
      </c>
      <c r="N13" s="532"/>
    </row>
    <row r="14" spans="13:14" ht="15" x14ac:dyDescent="0.2">
      <c r="M14" s="298"/>
      <c r="N14" s="298"/>
    </row>
    <row r="29" spans="13:14" x14ac:dyDescent="0.2">
      <c r="M29" s="120"/>
      <c r="N29" s="120"/>
    </row>
    <row r="30" spans="13:14" x14ac:dyDescent="0.2">
      <c r="M30" s="120"/>
      <c r="N30" s="120"/>
    </row>
    <row r="31" spans="13:14" ht="15" x14ac:dyDescent="0.2">
      <c r="M31" s="472"/>
      <c r="N31" s="472"/>
    </row>
    <row r="32" spans="13:14" x14ac:dyDescent="0.2">
      <c r="M32" s="120"/>
      <c r="N32" s="120"/>
    </row>
    <row r="38" spans="3:9" x14ac:dyDescent="0.2">
      <c r="C38" s="533" t="s">
        <v>490</v>
      </c>
      <c r="D38" s="534"/>
      <c r="E38" s="534"/>
      <c r="F38" s="535"/>
    </row>
    <row r="39" spans="3:9" x14ac:dyDescent="0.2">
      <c r="C39" s="281"/>
      <c r="D39" s="282" t="s">
        <v>193</v>
      </c>
      <c r="E39" s="282" t="s">
        <v>216</v>
      </c>
      <c r="F39" s="282" t="s">
        <v>217</v>
      </c>
      <c r="G39" s="285"/>
      <c r="H39" s="285"/>
      <c r="I39" s="285"/>
    </row>
    <row r="40" spans="3:9" x14ac:dyDescent="0.2">
      <c r="C40" s="281" t="s">
        <v>215</v>
      </c>
      <c r="D40" s="31">
        <f>SUMIF(TIPATE,$C40,DATFON)</f>
        <v>26319017</v>
      </c>
      <c r="E40" s="31">
        <f>SUMIF(TIPATE,$C40,DATISA)</f>
        <v>1496502</v>
      </c>
      <c r="F40" s="31">
        <f>E40+D40</f>
        <v>27815519</v>
      </c>
    </row>
    <row r="41" spans="3:9" x14ac:dyDescent="0.2">
      <c r="C41" s="281" t="s">
        <v>213</v>
      </c>
      <c r="D41" s="31">
        <f>SUMIF(TIPATE,$C41,DATFON)</f>
        <v>4177394</v>
      </c>
      <c r="E41" s="31">
        <f>SUMIF(TIPATE,$C41,DATISA)</f>
        <v>207297</v>
      </c>
      <c r="F41" s="31">
        <f>E41+D41</f>
        <v>4384691</v>
      </c>
    </row>
    <row r="42" spans="3:9" x14ac:dyDescent="0.2">
      <c r="C42" s="281" t="s">
        <v>214</v>
      </c>
      <c r="D42" s="31">
        <f>SUMIF(TIPATE,$C42,DATFON)</f>
        <v>6898755</v>
      </c>
      <c r="E42" s="31">
        <f>SUMIF(TIPATE,$C42,DATISA)</f>
        <v>333423</v>
      </c>
      <c r="F42" s="31">
        <f>E42+D42</f>
        <v>7232178</v>
      </c>
    </row>
    <row r="43" spans="3:9" x14ac:dyDescent="0.2">
      <c r="C43" s="286" t="s">
        <v>98</v>
      </c>
      <c r="D43" s="451">
        <f>SUM(D40:D42)</f>
        <v>37395166</v>
      </c>
      <c r="E43" s="451">
        <f>SUM(E40:E42)</f>
        <v>2037222</v>
      </c>
      <c r="F43" s="32">
        <f>SUM(F40:F42)</f>
        <v>39432388</v>
      </c>
    </row>
    <row r="44" spans="3:9" x14ac:dyDescent="0.2">
      <c r="C44" s="281" t="s">
        <v>215</v>
      </c>
      <c r="D44" s="42">
        <f>+D40/D$43</f>
        <v>0.70380800021050849</v>
      </c>
      <c r="E44" s="42">
        <f>+E40/E$43</f>
        <v>0.73457973652356001</v>
      </c>
      <c r="F44" s="42">
        <f>+F40/F$43</f>
        <v>0.70539778113362039</v>
      </c>
    </row>
    <row r="45" spans="3:9" x14ac:dyDescent="0.2">
      <c r="C45" s="281" t="s">
        <v>213</v>
      </c>
      <c r="D45" s="42">
        <f t="shared" ref="D45:F46" si="0">+D41/D$43</f>
        <v>0.11170946533570676</v>
      </c>
      <c r="E45" s="42">
        <f t="shared" si="0"/>
        <v>0.10175474248756394</v>
      </c>
      <c r="F45" s="42">
        <f t="shared" si="0"/>
        <v>0.1111951677894831</v>
      </c>
    </row>
    <row r="46" spans="3:9" x14ac:dyDescent="0.2">
      <c r="C46" s="281" t="s">
        <v>214</v>
      </c>
      <c r="D46" s="42">
        <f t="shared" si="0"/>
        <v>0.18448253445378474</v>
      </c>
      <c r="E46" s="42">
        <f t="shared" si="0"/>
        <v>0.16366552098887602</v>
      </c>
      <c r="F46" s="42">
        <f t="shared" si="0"/>
        <v>0.18340705107689648</v>
      </c>
    </row>
    <row r="47" spans="3:9" x14ac:dyDescent="0.2">
      <c r="C47" s="281"/>
      <c r="D47" s="287">
        <v>1</v>
      </c>
      <c r="E47" s="287">
        <v>0.99999999999999989</v>
      </c>
      <c r="F47" s="287">
        <v>1</v>
      </c>
    </row>
    <row r="48" spans="3:9" x14ac:dyDescent="0.2">
      <c r="C48" s="322" t="s">
        <v>350</v>
      </c>
    </row>
  </sheetData>
  <mergeCells count="3">
    <mergeCell ref="M13:N13"/>
    <mergeCell ref="M31:N31"/>
    <mergeCell ref="C38:F38"/>
  </mergeCells>
  <phoneticPr fontId="2" type="noConversion"/>
  <hyperlinks>
    <hyperlink ref="M13" location="Indice!A1" display="Volver al Indice"/>
    <hyperlink ref="M13:N13" location="Indice!B38" display="Volver al Indice"/>
  </hyperlinks>
  <pageMargins left="0.74803149606299213" right="0.74803149606299213" top="0.98425196850393704" bottom="0.98425196850393704" header="0" footer="0"/>
  <pageSetup scale="53" orientation="portrait"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Q50"/>
  <sheetViews>
    <sheetView showGridLines="0" workbookViewId="0">
      <selection activeCell="N12" sqref="N12:O12"/>
    </sheetView>
  </sheetViews>
  <sheetFormatPr baseColWidth="10" defaultRowHeight="12.75" x14ac:dyDescent="0.2"/>
  <cols>
    <col min="1" max="1" width="3" customWidth="1"/>
    <col min="2" max="2" width="3" bestFit="1" customWidth="1"/>
    <col min="3" max="3" width="15.140625" bestFit="1" customWidth="1"/>
    <col min="4" max="7" width="10.5703125" customWidth="1"/>
    <col min="8" max="8" width="11.5703125" customWidth="1"/>
    <col min="9" max="9" width="11.5703125" bestFit="1" customWidth="1"/>
    <col min="10" max="10" width="11.5703125" customWidth="1"/>
  </cols>
  <sheetData>
    <row r="9" spans="11:15" x14ac:dyDescent="0.2">
      <c r="K9" s="30"/>
      <c r="L9" s="30"/>
      <c r="M9" s="30"/>
      <c r="N9" s="30"/>
    </row>
    <row r="10" spans="11:15" x14ac:dyDescent="0.2">
      <c r="K10" s="30"/>
      <c r="L10" s="30"/>
      <c r="M10" s="30"/>
      <c r="N10" s="30"/>
    </row>
    <row r="11" spans="11:15" ht="13.5" thickBot="1" x14ac:dyDescent="0.25">
      <c r="N11" s="30"/>
      <c r="O11" s="30"/>
    </row>
    <row r="12" spans="11:15" ht="13.5" thickBot="1" x14ac:dyDescent="0.25">
      <c r="N12" s="458" t="s">
        <v>67</v>
      </c>
      <c r="O12" s="459"/>
    </row>
    <row r="13" spans="11:15" x14ac:dyDescent="0.2">
      <c r="N13" s="30"/>
      <c r="O13" s="30"/>
    </row>
    <row r="14" spans="11:15" x14ac:dyDescent="0.2">
      <c r="K14" s="30"/>
      <c r="L14" s="30"/>
      <c r="M14" s="30"/>
      <c r="N14" s="30"/>
    </row>
    <row r="15" spans="11:15" x14ac:dyDescent="0.2">
      <c r="K15" s="30"/>
      <c r="L15" s="30"/>
      <c r="M15" s="30"/>
      <c r="N15" s="30"/>
    </row>
    <row r="36" spans="1:17" x14ac:dyDescent="0.2">
      <c r="A36" s="304" t="s">
        <v>303</v>
      </c>
      <c r="B36" s="304" t="s">
        <v>304</v>
      </c>
      <c r="C36" s="310"/>
      <c r="D36" s="310" t="s">
        <v>305</v>
      </c>
      <c r="E36" s="310" t="s">
        <v>306</v>
      </c>
      <c r="F36" s="310" t="s">
        <v>307</v>
      </c>
      <c r="G36" s="310" t="s">
        <v>308</v>
      </c>
      <c r="H36" s="310" t="s">
        <v>309</v>
      </c>
      <c r="I36" s="310" t="s">
        <v>310</v>
      </c>
      <c r="J36" s="310" t="s">
        <v>311</v>
      </c>
      <c r="K36" s="310" t="s">
        <v>344</v>
      </c>
      <c r="L36" s="310" t="s">
        <v>376</v>
      </c>
      <c r="M36" s="310" t="s">
        <v>384</v>
      </c>
      <c r="N36" s="310" t="s">
        <v>402</v>
      </c>
      <c r="O36" s="310" t="s">
        <v>448</v>
      </c>
      <c r="P36" s="310" t="s">
        <v>466</v>
      </c>
      <c r="Q36" s="310" t="s">
        <v>481</v>
      </c>
    </row>
    <row r="37" spans="1:17" x14ac:dyDescent="0.2">
      <c r="A37" s="304">
        <v>1</v>
      </c>
      <c r="B37" s="304">
        <v>25</v>
      </c>
      <c r="C37" s="305" t="s">
        <v>312</v>
      </c>
      <c r="D37" s="274">
        <f>SUMIFS(FON_JUN_2006,IND_PRO_SAL,"&gt;="&amp;$A37,IND_PRO_SAL,"&lt;="&amp;$B37)+SUMIFS(ISA_JUN_2006,IND_PRO_SAL,"&gt;="&amp;$A37,IND_PRO_SAL,"&lt;="&amp;$B37)</f>
        <v>2021849</v>
      </c>
      <c r="E37" s="274">
        <f>SUMIFS(FON_JUN_2007,IND_PRO_SAL,"&gt;="&amp;$A37,IND_PRO_SAL,"&lt;="&amp;$B37)+SUMIFS(ISA_JUN_2007,IND_PRO_SAL,"&gt;="&amp;$A37,IND_PRO_SAL,"&lt;="&amp;$B37)</f>
        <v>3011151</v>
      </c>
      <c r="F37" s="274">
        <f>SUMIFS(FON_JUN_2008,IND_PRO_SAL,"&gt;="&amp;$A37,IND_PRO_SAL,"&lt;="&amp;$B37)+SUMIFS(ISA_JUN_2008,IND_PRO_SAL,"&gt;="&amp;$A37,IND_PRO_SAL,"&lt;="&amp;$B37)</f>
        <v>3936841</v>
      </c>
      <c r="G37" s="274">
        <f>SUMIFS(FON_JUN_2009,IND_PRO_SAL,"&gt;="&amp;$A37,IND_PRO_SAL,"&lt;="&amp;$B37)+SUMIFS(ISA_JUN_2009,IND_PRO_SAL,"&gt;="&amp;$A37,IND_PRO_SAL,"&lt;="&amp;$B37)</f>
        <v>4977610</v>
      </c>
      <c r="H37" s="274">
        <f>SUMIFS(FON_JUN_2010,IND_PRO_SAL,"&gt;="&amp;$A37,IND_PRO_SAL,"&lt;="&amp;$B37)+SUMIFS(ISA_JUN_2010,IND_PRO_SAL,"&gt;="&amp;$A37,IND_PRO_SAL,"&lt;="&amp;$B37)</f>
        <v>5912303</v>
      </c>
      <c r="I37" s="274">
        <f>SUMIFS(FON_JUN_2011,IND_PRO_SAL,"&gt;="&amp;$A37,IND_PRO_SAL,"&lt;="&amp;$B37)+SUMIFS(ISA_JUN_2011,IND_PRO_SAL,"&gt;="&amp;$A37,IND_PRO_SAL,"&lt;="&amp;$B37)</f>
        <v>7140561</v>
      </c>
      <c r="J37" s="274">
        <f>SUMIFS(FON_JUN_2012,IND_PRO_SAL,"&gt;="&amp;$A37,IND_PRO_SAL,"&lt;="&amp;$B37)+SUMIFS(ISA_JUN_2012,IND_PRO_SAL,"&gt;="&amp;$A37,IND_PRO_SAL,"&lt;="&amp;$B37)</f>
        <v>8556147</v>
      </c>
      <c r="K37" s="274">
        <f>SUMIFS(FON_JUN_2013,IND_PRO_SAL,"&gt;="&amp;$A37,IND_PRO_SAL,"&lt;="&amp;$B37)+SUMIFS(ISA_JUN_2013,IND_PRO_SAL,"&gt;="&amp;$A37,IND_PRO_SAL,"&lt;="&amp;$B37)</f>
        <v>10037455</v>
      </c>
      <c r="L37" s="274">
        <f>SUMIFS(FON_JUN_2014,IND_PRO_SAL,"&gt;="&amp;$A37,IND_PRO_SAL,"&lt;="&amp;$B37)+SUMIFS(ISA_JUN_2014,IND_PRO_SAL,"&gt;="&amp;$A37,IND_PRO_SAL,"&lt;="&amp;$B37)</f>
        <v>11671889</v>
      </c>
      <c r="M37" s="274">
        <f>SUMIFS(FON_JUN_2015,IND_PRO_SAL,"&gt;="&amp;$A37,IND_PRO_SAL,"&lt;="&amp;$B37)+SUMIFS(ISA_JUN_2015,IND_PRO_SAL,"&gt;="&amp;$A37,IND_PRO_SAL,"&lt;="&amp;$B37)</f>
        <v>13355187</v>
      </c>
      <c r="N37" s="274">
        <f>SUMIFS(FON_JUN_2016,IND_PRO_SAL,"&gt;="&amp;$A37,IND_PRO_SAL,"&lt;="&amp;$B37)+SUMIFS(ISA_JUN_2016,IND_PRO_SAL,"&gt;="&amp;$A37,IND_PRO_SAL,"&lt;="&amp;$B37)</f>
        <v>15077675</v>
      </c>
      <c r="O37" s="274">
        <f t="shared" ref="O37:O41" si="0">SUMIFS(FON_JUN_2017,IND_PRO_SAL,"&gt;="&amp;$A37,IND_PRO_SAL,"&lt;="&amp;$B37)+SUMIFS(ISA_JUN_2017,IND_PRO_SAL,"&gt;="&amp;$A37,IND_PRO_SAL,"&lt;="&amp;$B37)</f>
        <v>16730159</v>
      </c>
      <c r="P37" s="274">
        <f>SUMIFS(FON_JUN_2018,IND_PRO_SAL,"&gt;="&amp;$A37,IND_PRO_SAL,"&lt;="&amp;$B37)+SUMIFS(ISA_JUN_2018,IND_PRO_SAL,"&gt;="&amp;$A37,IND_PRO_SAL,"&lt;="&amp;$B37)</f>
        <v>18560335</v>
      </c>
      <c r="Q37" s="274">
        <f>SUMIFS(FON_JUN_2019,IND_PRO_SAL,"&gt;="&amp;$A37,IND_PRO_SAL,"&lt;="&amp;$B37)+SUMIFS(ISA_JUN_2019,IND_PRO_SAL,"&gt;="&amp;$A37,IND_PRO_SAL,"&lt;="&amp;$B37)</f>
        <v>20518019</v>
      </c>
    </row>
    <row r="38" spans="1:17" x14ac:dyDescent="0.2">
      <c r="A38" s="304">
        <v>26</v>
      </c>
      <c r="B38" s="304">
        <v>40</v>
      </c>
      <c r="C38" s="305" t="s">
        <v>313</v>
      </c>
      <c r="D38" s="274"/>
      <c r="E38" s="274">
        <f>SUMIFS(FON_JUN_2007,IND_PRO_SAL,"&gt;="&amp;$A38,IND_PRO_SAL,"&lt;="&amp;$B38)+SUMIFS(ISA_JUN_2007,IND_PRO_SAL,"&gt;="&amp;$A38,IND_PRO_SAL,"&lt;="&amp;$B38)</f>
        <v>546165</v>
      </c>
      <c r="F38" s="274">
        <f>SUMIFS(FON_JUN_2008,IND_PRO_SAL,"&gt;="&amp;$A38,IND_PRO_SAL,"&lt;="&amp;$B38)+SUMIFS(ISA_JUN_2008,IND_PRO_SAL,"&gt;="&amp;$A38,IND_PRO_SAL,"&lt;="&amp;$B38)</f>
        <v>1032298</v>
      </c>
      <c r="G38" s="274">
        <f>SUMIFS(FON_JUN_2009,IND_PRO_SAL,"&gt;="&amp;$A38,IND_PRO_SAL,"&lt;="&amp;$B38)+SUMIFS(ISA_JUN_2009,IND_PRO_SAL,"&gt;="&amp;$A38,IND_PRO_SAL,"&lt;="&amp;$B38)</f>
        <v>1545665</v>
      </c>
      <c r="H38" s="274">
        <f>SUMIFS(FON_JUN_2010,IND_PRO_SAL,"&gt;="&amp;$A38,IND_PRO_SAL,"&lt;="&amp;$B38)+SUMIFS(ISA_JUN_2010,IND_PRO_SAL,"&gt;="&amp;$A38,IND_PRO_SAL,"&lt;="&amp;$B38)</f>
        <v>1990695</v>
      </c>
      <c r="I38" s="274">
        <f>SUMIFS(FON_JUN_2011,IND_PRO_SAL,"&gt;="&amp;$A38,IND_PRO_SAL,"&lt;="&amp;$B38)+SUMIFS(ISA_JUN_2011,IND_PRO_SAL,"&gt;="&amp;$A38,IND_PRO_SAL,"&lt;="&amp;$B38)</f>
        <v>2443380</v>
      </c>
      <c r="J38" s="274">
        <f>SUMIFS(FON_JUN_2012,IND_PRO_SAL,"&gt;="&amp;$A38,IND_PRO_SAL,"&lt;="&amp;$B38)+SUMIFS(ISA_JUN_2012,IND_PRO_SAL,"&gt;="&amp;$A38,IND_PRO_SAL,"&lt;="&amp;$B38)</f>
        <v>2924659</v>
      </c>
      <c r="K38" s="274">
        <f>SUMIFS(FON_JUN_2013,IND_PRO_SAL,"&gt;="&amp;$A38,IND_PRO_SAL,"&lt;="&amp;$B38)+SUMIFS(ISA_JUN_2013,IND_PRO_SAL,"&gt;="&amp;$A38,IND_PRO_SAL,"&lt;="&amp;$B38)</f>
        <v>3389535</v>
      </c>
      <c r="L38" s="274">
        <f>SUMIFS(FON_JUN_2014,IND_PRO_SAL,"&gt;="&amp;$A38,IND_PRO_SAL,"&lt;="&amp;$B38)+SUMIFS(ISA_JUN_2014,IND_PRO_SAL,"&gt;="&amp;$A38,IND_PRO_SAL,"&lt;="&amp;$B38)</f>
        <v>3854057</v>
      </c>
      <c r="M38" s="274">
        <f>SUMIFS(FON_JUN_2015,IND_PRO_SAL,"&gt;="&amp;$A38,IND_PRO_SAL,"&lt;="&amp;$B38)+SUMIFS(ISA_JUN_2015,IND_PRO_SAL,"&gt;="&amp;$A38,IND_PRO_SAL,"&lt;="&amp;$B38)</f>
        <v>4347619</v>
      </c>
      <c r="N38" s="274">
        <f>SUMIFS(FON_JUN_2016,IND_PRO_SAL,"&gt;="&amp;$A38,IND_PRO_SAL,"&lt;="&amp;$B38)+SUMIFS(ISA_JUN_2016,IND_PRO_SAL,"&gt;="&amp;$A38,IND_PRO_SAL,"&lt;="&amp;$B38)</f>
        <v>4864856</v>
      </c>
      <c r="O38" s="274">
        <f t="shared" si="0"/>
        <v>5363987</v>
      </c>
      <c r="P38" s="274">
        <f>SUMIFS(FON_JUN_2018,IND_PRO_SAL,"&gt;="&amp;$A38,IND_PRO_SAL,"&lt;="&amp;$B38)+SUMIFS(ISA_JUN_2018,IND_PRO_SAL,"&gt;="&amp;$A38,IND_PRO_SAL,"&lt;="&amp;$B38)</f>
        <v>5914868</v>
      </c>
      <c r="Q38" s="274">
        <f>SUMIFS(FON_JUN_2019,IND_PRO_SAL,"&gt;="&amp;$A38,IND_PRO_SAL,"&lt;="&amp;$B38)+SUMIFS(ISA_JUN_2019,IND_PRO_SAL,"&gt;="&amp;$A38,IND_PRO_SAL,"&lt;="&amp;$B38)</f>
        <v>6494087</v>
      </c>
    </row>
    <row r="39" spans="1:17" x14ac:dyDescent="0.2">
      <c r="A39" s="304">
        <v>41</v>
      </c>
      <c r="B39" s="304">
        <v>56</v>
      </c>
      <c r="C39" s="264" t="s">
        <v>314</v>
      </c>
      <c r="D39" s="274"/>
      <c r="E39" s="274"/>
      <c r="F39" s="274">
        <f>SUMIFS(FON_JUN_2008,IND_PRO_SAL,"&gt;="&amp;$A39,IND_PRO_SAL,"&lt;="&amp;$B39)+SUMIFS(ISA_JUN_2008,IND_PRO_SAL,"&gt;="&amp;$A39,IND_PRO_SAL,"&lt;="&amp;$B39)</f>
        <v>728976</v>
      </c>
      <c r="G39" s="274">
        <f>SUMIFS(FON_JUN_2009,IND_PRO_SAL,"&gt;="&amp;$A39,IND_PRO_SAL,"&lt;="&amp;$B39)+SUMIFS(ISA_JUN_2009,IND_PRO_SAL,"&gt;="&amp;$A39,IND_PRO_SAL,"&lt;="&amp;$B39)</f>
        <v>1468544</v>
      </c>
      <c r="H39" s="274">
        <f>SUMIFS(FON_JUN_2010,IND_PRO_SAL,"&gt;="&amp;$A39,IND_PRO_SAL,"&lt;="&amp;$B39)+SUMIFS(ISA_JUN_2010,IND_PRO_SAL,"&gt;="&amp;$A39,IND_PRO_SAL,"&lt;="&amp;$B39)</f>
        <v>2150062</v>
      </c>
      <c r="I39" s="274">
        <f>SUMIFS(FON_JUN_2011,IND_PRO_SAL,"&gt;="&amp;$A39,IND_PRO_SAL,"&lt;="&amp;$B39)+SUMIFS(ISA_JUN_2011,IND_PRO_SAL,"&gt;="&amp;$A39,IND_PRO_SAL,"&lt;="&amp;$B39)</f>
        <v>2855274</v>
      </c>
      <c r="J39" s="274">
        <f>SUMIFS(FON_JUN_2012,IND_PRO_SAL,"&gt;="&amp;$A39,IND_PRO_SAL,"&lt;="&amp;$B39)+SUMIFS(ISA_JUN_2012,IND_PRO_SAL,"&gt;="&amp;$A39,IND_PRO_SAL,"&lt;="&amp;$B39)</f>
        <v>3523325</v>
      </c>
      <c r="K39" s="274">
        <f>SUMIFS(FON_JUN_2013,IND_PRO_SAL,"&gt;="&amp;$A39,IND_PRO_SAL,"&lt;="&amp;$B39)+SUMIFS(ISA_JUN_2013,IND_PRO_SAL,"&gt;="&amp;$A39,IND_PRO_SAL,"&lt;="&amp;$B39)</f>
        <v>4156638</v>
      </c>
      <c r="L39" s="274">
        <f>SUMIFS(FON_JUN_2014,IND_PRO_SAL,"&gt;="&amp;$A39,IND_PRO_SAL,"&lt;="&amp;$B39)+SUMIFS(ISA_JUN_2014,IND_PRO_SAL,"&gt;="&amp;$A39,IND_PRO_SAL,"&lt;="&amp;$B39)</f>
        <v>4756798</v>
      </c>
      <c r="M39" s="274">
        <f>SUMIFS(FON_JUN_2015,IND_PRO_SAL,"&gt;="&amp;$A39,IND_PRO_SAL,"&lt;="&amp;$B39)+SUMIFS(ISA_JUN_2015,IND_PRO_SAL,"&gt;="&amp;$A39,IND_PRO_SAL,"&lt;="&amp;$B39)</f>
        <v>5336762</v>
      </c>
      <c r="N39" s="274">
        <f>SUMIFS(FON_JUN_2016,IND_PRO_SAL,"&gt;="&amp;$A39,IND_PRO_SAL,"&lt;="&amp;$B39)+SUMIFS(ISA_JUN_2016,IND_PRO_SAL,"&gt;="&amp;$A39,IND_PRO_SAL,"&lt;="&amp;$B39)</f>
        <v>5899571</v>
      </c>
      <c r="O39" s="274">
        <f t="shared" si="0"/>
        <v>6435022</v>
      </c>
      <c r="P39" s="274">
        <f>SUMIFS(FON_JUN_2018,IND_PRO_SAL,"&gt;="&amp;$A39,IND_PRO_SAL,"&lt;="&amp;$B39)+SUMIFS(ISA_JUN_2018,IND_PRO_SAL,"&gt;="&amp;$A39,IND_PRO_SAL,"&lt;="&amp;$B39)</f>
        <v>6992450</v>
      </c>
      <c r="Q39" s="274">
        <f>SUMIFS(FON_JUN_2019,IND_PRO_SAL,"&gt;="&amp;$A39,IND_PRO_SAL,"&lt;="&amp;$B39)+SUMIFS(ISA_JUN_2019,IND_PRO_SAL,"&gt;="&amp;$A39,IND_PRO_SAL,"&lt;="&amp;$B39)</f>
        <v>7550322</v>
      </c>
    </row>
    <row r="40" spans="1:17" x14ac:dyDescent="0.2">
      <c r="A40" s="304">
        <v>57</v>
      </c>
      <c r="B40" s="304">
        <v>69</v>
      </c>
      <c r="C40" s="305" t="s">
        <v>315</v>
      </c>
      <c r="D40" s="274"/>
      <c r="E40" s="274"/>
      <c r="F40" s="274"/>
      <c r="G40" s="274"/>
      <c r="H40" s="274"/>
      <c r="I40" s="274">
        <f>SUMIFS(FON_JUN_2011,IND_PRO_SAL,"&gt;="&amp;$A40,IND_PRO_SAL,"&lt;="&amp;$B40)+SUMIFS(ISA_JUN_2011,IND_PRO_SAL,"&gt;="&amp;$A40,IND_PRO_SAL,"&lt;="&amp;$B40)</f>
        <v>267351</v>
      </c>
      <c r="J40" s="274">
        <f>SUMIFS(FON_JUN_2012,IND_PRO_SAL,"&gt;="&amp;$A40,IND_PRO_SAL,"&lt;="&amp;$B40)+SUMIFS(ISA_JUN_2012,IND_PRO_SAL,"&gt;="&amp;$A40,IND_PRO_SAL,"&lt;="&amp;$B40)</f>
        <v>573849</v>
      </c>
      <c r="K40" s="274">
        <f>SUMIFS(FON_JUN_2013,IND_PRO_SAL,"&gt;="&amp;$A40,IND_PRO_SAL,"&lt;="&amp;$B40)+SUMIFS(ISA_JUN_2013,IND_PRO_SAL,"&gt;="&amp;$A40,IND_PRO_SAL,"&lt;="&amp;$B40)</f>
        <v>916027</v>
      </c>
      <c r="L40" s="274">
        <f>SUMIFS(FON_JUN_2014,IND_PRO_SAL,"&gt;="&amp;$A40,IND_PRO_SAL,"&lt;="&amp;$B40)+SUMIFS(ISA_JUN_2014,IND_PRO_SAL,"&gt;="&amp;$A40,IND_PRO_SAL,"&lt;="&amp;$B40)</f>
        <v>1259590</v>
      </c>
      <c r="M40" s="274">
        <f>SUMIFS(FON_JUN_2015,IND_PRO_SAL,"&gt;="&amp;$A40,IND_PRO_SAL,"&lt;="&amp;$B40)+SUMIFS(ISA_JUN_2015,IND_PRO_SAL,"&gt;="&amp;$A40,IND_PRO_SAL,"&lt;="&amp;$B40)</f>
        <v>1606799</v>
      </c>
      <c r="N40" s="274">
        <f>SUMIFS(FON_JUN_2016,IND_PRO_SAL,"&gt;="&amp;$A40,IND_PRO_SAL,"&lt;="&amp;$B40)+SUMIFS(ISA_JUN_2016,IND_PRO_SAL,"&gt;="&amp;$A40,IND_PRO_SAL,"&lt;="&amp;$B40)</f>
        <v>1944956</v>
      </c>
      <c r="O40" s="274">
        <f t="shared" si="0"/>
        <v>2282430</v>
      </c>
      <c r="P40" s="274">
        <f>SUMIFS(FON_JUN_2018,IND_PRO_SAL,"&gt;="&amp;$A40,IND_PRO_SAL,"&lt;="&amp;$B40)+SUMIFS(ISA_JUN_2018,IND_PRO_SAL,"&gt;="&amp;$A40,IND_PRO_SAL,"&lt;="&amp;$B40)</f>
        <v>2621996</v>
      </c>
      <c r="Q40" s="274">
        <f>SUMIFS(FON_JUN_2019,IND_PRO_SAL,"&gt;="&amp;$A40,IND_PRO_SAL,"&lt;="&amp;$B40)+SUMIFS(ISA_JUN_2019,IND_PRO_SAL,"&gt;="&amp;$A40,IND_PRO_SAL,"&lt;="&amp;$B40)</f>
        <v>2965318</v>
      </c>
    </row>
    <row r="41" spans="1:17" x14ac:dyDescent="0.2">
      <c r="A41" s="304">
        <v>70</v>
      </c>
      <c r="B41" s="304">
        <v>80</v>
      </c>
      <c r="C41" s="305" t="s">
        <v>375</v>
      </c>
      <c r="D41" s="274"/>
      <c r="E41" s="274"/>
      <c r="F41" s="274"/>
      <c r="G41" s="274"/>
      <c r="H41" s="274"/>
      <c r="I41" s="274"/>
      <c r="J41" s="274"/>
      <c r="K41" s="274"/>
      <c r="L41" s="274">
        <f>SUMIFS(FON_JUN_2014,IND_PRO_SAL,"&gt;="&amp;$A41,IND_PRO_SAL,"&lt;="&amp;$B41)+SUMIFS(ISA_JUN_2014,IND_PRO_SAL,"&gt;="&amp;$A41,IND_PRO_SAL,"&lt;="&amp;$B41)</f>
        <v>213981</v>
      </c>
      <c r="M41" s="274">
        <f>SUMIFS(FON_JUN_2015,IND_PRO_SAL,"&gt;="&amp;$A41,IND_PRO_SAL,"&lt;="&amp;$B41)+SUMIFS(ISA_JUN_2015,IND_PRO_SAL,"&gt;="&amp;$A41,IND_PRO_SAL,"&lt;="&amp;$B41)</f>
        <v>355796</v>
      </c>
      <c r="N41" s="274">
        <f>SUMIFS(FON_JUN_2016,IND_PRO_SAL,"&gt;="&amp;$A41,IND_PRO_SAL,"&lt;="&amp;$B41)+SUMIFS(ISA_JUN_2016,IND_PRO_SAL,"&gt;="&amp;$A41,IND_PRO_SAL,"&lt;="&amp;$B41)</f>
        <v>495252</v>
      </c>
      <c r="O41" s="274">
        <f t="shared" si="0"/>
        <v>633337</v>
      </c>
      <c r="P41" s="274">
        <f>SUMIFS(FON_JUN_2018,IND_PRO_SAL,"&gt;="&amp;$A41,IND_PRO_SAL,"&lt;="&amp;$B41)+SUMIFS(ISA_JUN_2018,IND_PRO_SAL,"&gt;="&amp;$A41,IND_PRO_SAL,"&lt;="&amp;$B41)</f>
        <v>784647</v>
      </c>
      <c r="Q41" s="274">
        <f>SUMIFS(FON_JUN_2019,IND_PRO_SAL,"&gt;="&amp;$A41,IND_PRO_SAL,"&lt;="&amp;$B41)+SUMIFS(ISA_JUN_2019,IND_PRO_SAL,"&gt;="&amp;$A41,IND_PRO_SAL,"&lt;="&amp;$B41)</f>
        <v>943401</v>
      </c>
    </row>
    <row r="42" spans="1:17" x14ac:dyDescent="0.2">
      <c r="C42" s="306" t="s">
        <v>98</v>
      </c>
      <c r="D42" s="308">
        <f>SUM(D37:D41)</f>
        <v>2021849</v>
      </c>
      <c r="E42" s="308">
        <f t="shared" ref="E42:J42" si="1">SUM(E37:E41)</f>
        <v>3557316</v>
      </c>
      <c r="F42" s="308">
        <f t="shared" si="1"/>
        <v>5698115</v>
      </c>
      <c r="G42" s="308">
        <f t="shared" si="1"/>
        <v>7991819</v>
      </c>
      <c r="H42" s="308">
        <f t="shared" si="1"/>
        <v>10053060</v>
      </c>
      <c r="I42" s="308">
        <f t="shared" si="1"/>
        <v>12706566</v>
      </c>
      <c r="J42" s="308">
        <f t="shared" si="1"/>
        <v>15577980</v>
      </c>
      <c r="K42" s="308">
        <f t="shared" ref="K42:P42" si="2">SUM(K37:K41)</f>
        <v>18499655</v>
      </c>
      <c r="L42" s="308">
        <f t="shared" si="2"/>
        <v>21756315</v>
      </c>
      <c r="M42" s="308">
        <f t="shared" si="2"/>
        <v>25002163</v>
      </c>
      <c r="N42" s="308">
        <f t="shared" si="2"/>
        <v>28282310</v>
      </c>
      <c r="O42" s="308">
        <f t="shared" si="2"/>
        <v>31444935</v>
      </c>
      <c r="P42" s="308">
        <f t="shared" si="2"/>
        <v>34874296</v>
      </c>
      <c r="Q42" s="308">
        <f t="shared" ref="Q42" si="3">SUM(Q37:Q41)</f>
        <v>38471147</v>
      </c>
    </row>
    <row r="43" spans="1:17" x14ac:dyDescent="0.2">
      <c r="C43" s="310"/>
      <c r="D43" s="310" t="s">
        <v>305</v>
      </c>
      <c r="E43" s="310" t="s">
        <v>306</v>
      </c>
      <c r="F43" s="310" t="s">
        <v>307</v>
      </c>
      <c r="G43" s="310" t="s">
        <v>308</v>
      </c>
      <c r="H43" s="310" t="s">
        <v>309</v>
      </c>
      <c r="I43" s="310" t="s">
        <v>310</v>
      </c>
      <c r="J43" s="310" t="s">
        <v>311</v>
      </c>
      <c r="K43" s="310" t="s">
        <v>344</v>
      </c>
      <c r="L43" s="310" t="s">
        <v>376</v>
      </c>
      <c r="M43" s="310" t="s">
        <v>384</v>
      </c>
      <c r="N43" s="310" t="s">
        <v>402</v>
      </c>
      <c r="O43" s="310" t="s">
        <v>448</v>
      </c>
      <c r="P43" s="310" t="s">
        <v>466</v>
      </c>
      <c r="Q43" s="310" t="s">
        <v>481</v>
      </c>
    </row>
    <row r="44" spans="1:17" x14ac:dyDescent="0.2">
      <c r="C44" s="305" t="s">
        <v>312</v>
      </c>
      <c r="D44" s="309">
        <f>D37/D$42</f>
        <v>1</v>
      </c>
      <c r="E44" s="309">
        <f t="shared" ref="E44:J44" si="4">E37/E$42</f>
        <v>0.84646711172130895</v>
      </c>
      <c r="F44" s="309">
        <f t="shared" si="4"/>
        <v>0.69090234226581948</v>
      </c>
      <c r="G44" s="309">
        <f t="shared" si="4"/>
        <v>0.62283817989371382</v>
      </c>
      <c r="H44" s="309">
        <f t="shared" si="4"/>
        <v>0.58810978945714043</v>
      </c>
      <c r="I44" s="309">
        <f t="shared" si="4"/>
        <v>0.56195836074042349</v>
      </c>
      <c r="J44" s="309">
        <f t="shared" si="4"/>
        <v>0.54924624373635089</v>
      </c>
      <c r="K44" s="309">
        <f t="shared" ref="K44:M45" si="5">K37/K$42</f>
        <v>0.5425752534304018</v>
      </c>
      <c r="L44" s="309">
        <f t="shared" si="5"/>
        <v>0.53648280970375728</v>
      </c>
      <c r="M44" s="309">
        <f>M37/M$42</f>
        <v>0.53416126436740696</v>
      </c>
      <c r="N44" s="309">
        <f>N37/N$42</f>
        <v>0.53311327822939503</v>
      </c>
      <c r="O44" s="309">
        <f>O37/O$42</f>
        <v>0.5320462262046336</v>
      </c>
      <c r="P44" s="309">
        <f>P37/P$42</f>
        <v>0.53220672899031429</v>
      </c>
      <c r="Q44" s="309">
        <f>Q37/Q$42</f>
        <v>0.53333525511989543</v>
      </c>
    </row>
    <row r="45" spans="1:17" x14ac:dyDescent="0.2">
      <c r="C45" s="305" t="s">
        <v>313</v>
      </c>
      <c r="D45" s="309"/>
      <c r="E45" s="309">
        <f t="shared" ref="E45:J45" si="6">E38/E$42</f>
        <v>0.15353288827869102</v>
      </c>
      <c r="F45" s="309">
        <f t="shared" si="6"/>
        <v>0.18116482380576734</v>
      </c>
      <c r="G45" s="309">
        <f t="shared" si="6"/>
        <v>0.19340590671535479</v>
      </c>
      <c r="H45" s="309">
        <f t="shared" si="6"/>
        <v>0.19801881218255935</v>
      </c>
      <c r="I45" s="309">
        <f t="shared" si="6"/>
        <v>0.19229270913951102</v>
      </c>
      <c r="J45" s="309">
        <f t="shared" si="6"/>
        <v>0.18774314769950917</v>
      </c>
      <c r="K45" s="309">
        <f t="shared" si="5"/>
        <v>0.18322152494195162</v>
      </c>
      <c r="L45" s="309">
        <f t="shared" si="5"/>
        <v>0.1771465893925511</v>
      </c>
      <c r="M45" s="309">
        <f t="shared" si="5"/>
        <v>0.17388971506185286</v>
      </c>
      <c r="N45" s="309">
        <f t="shared" ref="N45:O45" si="7">N38/N$42</f>
        <v>0.17201056066495277</v>
      </c>
      <c r="O45" s="309">
        <f t="shared" si="7"/>
        <v>0.17058349778748153</v>
      </c>
      <c r="P45" s="309">
        <f t="shared" ref="P45" si="8">P38/P$42</f>
        <v>0.16960537353929667</v>
      </c>
      <c r="Q45" s="309">
        <f>Q38/Q$42</f>
        <v>0.1688040910243721</v>
      </c>
    </row>
    <row r="46" spans="1:17" x14ac:dyDescent="0.2">
      <c r="C46" s="264" t="s">
        <v>314</v>
      </c>
      <c r="D46" s="309"/>
      <c r="E46" s="309"/>
      <c r="F46" s="309">
        <f t="shared" ref="F46:K46" si="9">F39/F$42</f>
        <v>0.12793283392841318</v>
      </c>
      <c r="G46" s="309">
        <f t="shared" si="9"/>
        <v>0.18375591339093139</v>
      </c>
      <c r="H46" s="309">
        <f t="shared" si="9"/>
        <v>0.21387139836030025</v>
      </c>
      <c r="I46" s="309">
        <f t="shared" si="9"/>
        <v>0.22470854832060841</v>
      </c>
      <c r="J46" s="309">
        <f t="shared" si="9"/>
        <v>0.22617341914677</v>
      </c>
      <c r="K46" s="309">
        <f t="shared" si="9"/>
        <v>0.22468732525011953</v>
      </c>
      <c r="L46" s="309">
        <f t="shared" ref="L46:M46" si="10">L39/L$42</f>
        <v>0.21863987536492277</v>
      </c>
      <c r="M46" s="309">
        <f t="shared" si="10"/>
        <v>0.21345201213191034</v>
      </c>
      <c r="N46" s="309">
        <f t="shared" ref="N46:O46" si="11">N39/N$42</f>
        <v>0.20859579716084012</v>
      </c>
      <c r="O46" s="309">
        <f t="shared" si="11"/>
        <v>0.20464415016281637</v>
      </c>
      <c r="P46" s="309">
        <f t="shared" ref="P46:Q46" si="12">P39/P$42</f>
        <v>0.20050440588105348</v>
      </c>
      <c r="Q46" s="309">
        <f t="shared" si="12"/>
        <v>0.19625934209863824</v>
      </c>
    </row>
    <row r="47" spans="1:17" x14ac:dyDescent="0.2">
      <c r="C47" s="305" t="s">
        <v>315</v>
      </c>
      <c r="D47" s="309"/>
      <c r="E47" s="309"/>
      <c r="F47" s="309"/>
      <c r="G47" s="309"/>
      <c r="H47" s="309"/>
      <c r="I47" s="309">
        <f t="shared" ref="I47:N47" si="13">I40/I$42</f>
        <v>2.1040381799457067E-2</v>
      </c>
      <c r="J47" s="309">
        <f t="shared" si="13"/>
        <v>3.6837189417369902E-2</v>
      </c>
      <c r="K47" s="309">
        <f t="shared" si="13"/>
        <v>4.9515896377527041E-2</v>
      </c>
      <c r="L47" s="309">
        <f t="shared" si="13"/>
        <v>5.7895374285580989E-2</v>
      </c>
      <c r="M47" s="309">
        <f t="shared" si="13"/>
        <v>6.4266399671100455E-2</v>
      </c>
      <c r="N47" s="309">
        <f t="shared" si="13"/>
        <v>6.8769347341147175E-2</v>
      </c>
      <c r="O47" s="309">
        <f t="shared" ref="O47:P47" si="14">O40/O$42</f>
        <v>7.258498069720927E-2</v>
      </c>
      <c r="P47" s="309">
        <f t="shared" si="14"/>
        <v>7.51841987003838E-2</v>
      </c>
      <c r="Q47" s="309">
        <f t="shared" ref="Q47" si="15">Q40/Q$42</f>
        <v>7.7079011967072356E-2</v>
      </c>
    </row>
    <row r="48" spans="1:17" x14ac:dyDescent="0.2">
      <c r="C48" s="305" t="s">
        <v>375</v>
      </c>
      <c r="D48" s="309"/>
      <c r="E48" s="309"/>
      <c r="F48" s="309"/>
      <c r="G48" s="309"/>
      <c r="H48" s="309"/>
      <c r="I48" s="309"/>
      <c r="J48" s="309"/>
      <c r="K48" s="309"/>
      <c r="L48" s="309">
        <f t="shared" ref="L48:N49" si="16">L41/L$42</f>
        <v>9.8353512531878674E-3</v>
      </c>
      <c r="M48" s="309">
        <f t="shared" si="16"/>
        <v>1.4230608767729415E-2</v>
      </c>
      <c r="N48" s="309">
        <f t="shared" si="16"/>
        <v>1.7511016603664976E-2</v>
      </c>
      <c r="O48" s="309">
        <f t="shared" ref="O48:P48" si="17">O41/O$42</f>
        <v>2.0141145147859266E-2</v>
      </c>
      <c r="P48" s="309">
        <f t="shared" si="17"/>
        <v>2.2499292888951795E-2</v>
      </c>
      <c r="Q48" s="309">
        <f t="shared" ref="Q48" si="18">Q41/Q$42</f>
        <v>2.4522299790021858E-2</v>
      </c>
    </row>
    <row r="49" spans="3:17" x14ac:dyDescent="0.2">
      <c r="C49" s="306" t="s">
        <v>98</v>
      </c>
      <c r="D49" s="307">
        <f t="shared" ref="D49:K49" si="19">D42/D$42</f>
        <v>1</v>
      </c>
      <c r="E49" s="307">
        <f t="shared" si="19"/>
        <v>1</v>
      </c>
      <c r="F49" s="307">
        <f t="shared" si="19"/>
        <v>1</v>
      </c>
      <c r="G49" s="307">
        <f t="shared" si="19"/>
        <v>1</v>
      </c>
      <c r="H49" s="307">
        <f t="shared" si="19"/>
        <v>1</v>
      </c>
      <c r="I49" s="307">
        <f t="shared" si="19"/>
        <v>1</v>
      </c>
      <c r="J49" s="307">
        <f t="shared" si="19"/>
        <v>1</v>
      </c>
      <c r="K49" s="307">
        <f t="shared" si="19"/>
        <v>1</v>
      </c>
      <c r="L49" s="307">
        <f t="shared" si="16"/>
        <v>1</v>
      </c>
      <c r="M49" s="307">
        <f t="shared" si="16"/>
        <v>1</v>
      </c>
      <c r="N49" s="307">
        <f t="shared" si="16"/>
        <v>1</v>
      </c>
      <c r="O49" s="307">
        <f t="shared" ref="O49:P49" si="20">O42/O$42</f>
        <v>1</v>
      </c>
      <c r="P49" s="307">
        <f t="shared" si="20"/>
        <v>1</v>
      </c>
      <c r="Q49" s="307">
        <f t="shared" ref="Q49" si="21">Q42/Q$42</f>
        <v>1</v>
      </c>
    </row>
    <row r="50" spans="3:17" x14ac:dyDescent="0.2">
      <c r="C50" s="322" t="s">
        <v>350</v>
      </c>
    </row>
  </sheetData>
  <mergeCells count="1">
    <mergeCell ref="N12:O12"/>
  </mergeCells>
  <hyperlinks>
    <hyperlink ref="N12" location="Indice!A1" display="Volver al Indice"/>
  </hyperlink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dimension ref="A1:AP99"/>
  <sheetViews>
    <sheetView workbookViewId="0">
      <selection activeCell="N1" sqref="N1"/>
    </sheetView>
  </sheetViews>
  <sheetFormatPr baseColWidth="10" defaultRowHeight="12.75" x14ac:dyDescent="0.2"/>
  <cols>
    <col min="1" max="1" width="3.85546875" bestFit="1" customWidth="1"/>
    <col min="2" max="2" width="8.7109375" customWidth="1"/>
    <col min="3" max="3" width="9" customWidth="1"/>
    <col min="4" max="4" width="30.7109375" customWidth="1"/>
    <col min="5" max="5" width="11.42578125" customWidth="1"/>
    <col min="7" max="7" width="12.85546875" customWidth="1"/>
    <col min="10" max="10" width="12.28515625" bestFit="1" customWidth="1"/>
  </cols>
  <sheetData>
    <row r="1" spans="1:42" x14ac:dyDescent="0.2">
      <c r="C1" s="20">
        <f>+'TODOS LOS AÑOS'!C3</f>
        <v>38717</v>
      </c>
      <c r="D1" s="20">
        <f>+'TODOS LOS AÑOS'!D3</f>
        <v>38717</v>
      </c>
      <c r="E1" s="20">
        <f>+'TODOS LOS AÑOS'!E3</f>
        <v>38892</v>
      </c>
      <c r="F1" s="20">
        <f>+'TODOS LOS AÑOS'!F3</f>
        <v>38898</v>
      </c>
      <c r="G1" s="20">
        <f>+'TODOS LOS AÑOS'!G3</f>
        <v>39082</v>
      </c>
      <c r="H1" s="20">
        <f>+'TODOS LOS AÑOS'!H3</f>
        <v>39080</v>
      </c>
      <c r="I1" s="20">
        <f>+'TODOS LOS AÑOS'!I3</f>
        <v>39271</v>
      </c>
      <c r="J1" s="20">
        <f>+'TODOS LOS AÑOS'!J3</f>
        <v>39264</v>
      </c>
      <c r="K1" s="20">
        <f>+'TODOS LOS AÑOS'!K3</f>
        <v>39446</v>
      </c>
      <c r="L1" s="20">
        <f>+'TODOS LOS AÑOS'!L3</f>
        <v>39446</v>
      </c>
      <c r="M1" s="20">
        <f>+'TODOS LOS AÑOS'!M3</f>
        <v>39628</v>
      </c>
      <c r="N1" s="20">
        <f>+'TODOS LOS AÑOS'!N3</f>
        <v>39628</v>
      </c>
      <c r="O1" s="20">
        <f>+'TODOS LOS AÑOS'!O3</f>
        <v>39817</v>
      </c>
      <c r="P1" s="20">
        <f>+'TODOS LOS AÑOS'!P3</f>
        <v>39817</v>
      </c>
      <c r="Q1" s="20">
        <f>+'TODOS LOS AÑOS'!Q3</f>
        <v>39901</v>
      </c>
      <c r="R1" s="20">
        <f>+'TODOS LOS AÑOS'!R3</f>
        <v>39901</v>
      </c>
      <c r="S1" s="20">
        <f>+'TODOS LOS AÑOS'!S3</f>
        <v>39992</v>
      </c>
      <c r="T1" s="20">
        <f>+'TODOS LOS AÑOS'!T3</f>
        <v>39992</v>
      </c>
      <c r="U1" s="20">
        <f>+'TODOS LOS AÑOS'!U3</f>
        <v>40083</v>
      </c>
      <c r="V1" s="20">
        <f>+'TODOS LOS AÑOS'!V3</f>
        <v>40083</v>
      </c>
      <c r="W1" s="20">
        <f>+'TODOS LOS AÑOS'!W3</f>
        <v>40174</v>
      </c>
      <c r="X1" s="20">
        <f>+'TODOS LOS AÑOS'!X3</f>
        <v>40174</v>
      </c>
      <c r="Y1" s="20">
        <f>+'TODOS LOS AÑOS'!Y3</f>
        <v>40265</v>
      </c>
      <c r="Z1" s="20">
        <f>+'TODOS LOS AÑOS'!Z3</f>
        <v>40265</v>
      </c>
      <c r="AA1" s="20">
        <f>+'TODOS LOS AÑOS'!AA3</f>
        <v>40356</v>
      </c>
      <c r="AB1" s="20">
        <f>+'TODOS LOS AÑOS'!AB3</f>
        <v>40357</v>
      </c>
      <c r="AC1" s="20">
        <f>+'TODOS LOS AÑOS'!AC3</f>
        <v>40448</v>
      </c>
      <c r="AD1" s="20">
        <f>+'TODOS LOS AÑOS'!AD3</f>
        <v>40448</v>
      </c>
      <c r="AE1" s="20">
        <f>+'TODOS LOS AÑOS'!AE3</f>
        <v>40545</v>
      </c>
      <c r="AF1" s="20">
        <f>+'TODOS LOS AÑOS'!AF3</f>
        <v>40545</v>
      </c>
      <c r="AG1" s="20">
        <f>+'TODOS LOS AÑOS'!AG3</f>
        <v>40629</v>
      </c>
      <c r="AH1" s="20">
        <f>+'TODOS LOS AÑOS'!AH3</f>
        <v>40629</v>
      </c>
      <c r="AI1" s="20">
        <f>+'TODOS LOS AÑOS'!AI3</f>
        <v>40727</v>
      </c>
      <c r="AJ1" s="20">
        <f>+'TODOS LOS AÑOS'!AJ3</f>
        <v>40727</v>
      </c>
      <c r="AK1" s="20">
        <f>+'TODOS LOS AÑOS'!AK3</f>
        <v>40819</v>
      </c>
      <c r="AL1" s="20">
        <f>+'TODOS LOS AÑOS'!AL3</f>
        <v>40819</v>
      </c>
    </row>
    <row r="2" spans="1:42" x14ac:dyDescent="0.2">
      <c r="C2" s="1"/>
      <c r="D2" s="1"/>
      <c r="E2" s="11">
        <v>6</v>
      </c>
      <c r="F2" s="11">
        <v>6</v>
      </c>
      <c r="G2" s="1"/>
      <c r="H2" s="1"/>
      <c r="I2" s="11">
        <v>6</v>
      </c>
      <c r="J2" s="11">
        <v>6</v>
      </c>
      <c r="K2" s="1"/>
      <c r="L2" s="1"/>
      <c r="M2" s="11">
        <v>6</v>
      </c>
      <c r="N2" s="11">
        <v>6</v>
      </c>
      <c r="O2" s="1"/>
      <c r="P2" s="1"/>
      <c r="Q2" s="11"/>
      <c r="R2" s="1"/>
      <c r="S2" s="11">
        <v>6</v>
      </c>
      <c r="T2" s="11">
        <v>6</v>
      </c>
      <c r="U2" s="1"/>
      <c r="V2" s="1"/>
      <c r="W2" s="8"/>
      <c r="X2" s="12"/>
      <c r="Y2" s="12"/>
      <c r="Z2" s="12"/>
      <c r="AA2" s="12">
        <v>6</v>
      </c>
      <c r="AB2" s="12">
        <v>6</v>
      </c>
      <c r="AC2" s="12"/>
      <c r="AD2" s="12"/>
      <c r="AE2" s="12"/>
      <c r="AF2" s="12"/>
      <c r="AG2" s="12"/>
      <c r="AH2" s="12"/>
      <c r="AI2" s="8">
        <v>6</v>
      </c>
      <c r="AJ2" s="1">
        <v>6</v>
      </c>
    </row>
    <row r="3" spans="1:42" x14ac:dyDescent="0.2">
      <c r="B3" t="s">
        <v>246</v>
      </c>
      <c r="E3" t="s">
        <v>193</v>
      </c>
      <c r="F3" t="s">
        <v>192</v>
      </c>
      <c r="G3" t="s">
        <v>98</v>
      </c>
      <c r="I3" t="s">
        <v>193</v>
      </c>
      <c r="J3" t="s">
        <v>192</v>
      </c>
      <c r="K3" t="s">
        <v>98</v>
      </c>
      <c r="M3" t="s">
        <v>193</v>
      </c>
      <c r="N3" t="s">
        <v>192</v>
      </c>
      <c r="O3" t="s">
        <v>98</v>
      </c>
      <c r="S3" t="s">
        <v>193</v>
      </c>
      <c r="T3" t="s">
        <v>192</v>
      </c>
      <c r="U3" t="s">
        <v>98</v>
      </c>
      <c r="AA3" t="s">
        <v>193</v>
      </c>
      <c r="AB3" t="s">
        <v>192</v>
      </c>
      <c r="AC3" t="s">
        <v>98</v>
      </c>
      <c r="AI3" t="s">
        <v>193</v>
      </c>
      <c r="AJ3" t="s">
        <v>192</v>
      </c>
      <c r="AK3" t="s">
        <v>98</v>
      </c>
      <c r="AL3" s="19"/>
    </row>
    <row r="4" spans="1:42" x14ac:dyDescent="0.2">
      <c r="A4" s="19"/>
      <c r="B4" s="19" t="s">
        <v>240</v>
      </c>
      <c r="C4" s="19"/>
      <c r="D4" s="19"/>
      <c r="E4" s="19">
        <f>+SUMIFS('TODOS LOS AÑOS'!E$4:E$84,'TODOS LOS AÑOS'!$A$4:$A$84,"&gt;="&amp;PorGrpPrSal!$K12,'TODOS LOS AÑOS'!$A$4:$A$84,"&lt;="&amp;PorGrpPrSal!$L12)</f>
        <v>1938014</v>
      </c>
      <c r="F4" s="19">
        <f>+SUMIFS('TODOS LOS AÑOS'!F$4:F$84,'TODOS LOS AÑOS'!$A$4:$A$84,"&gt;="&amp;PorGrpPrSal!$K12,'TODOS LOS AÑOS'!$A$4:$A$84,"&lt;="&amp;PorGrpPrSal!$L12)</f>
        <v>83835</v>
      </c>
      <c r="G4" s="19">
        <f>+F4+E4</f>
        <v>2021849</v>
      </c>
      <c r="H4" s="21">
        <f>+G4/G$8</f>
        <v>1</v>
      </c>
      <c r="I4" s="19">
        <f>+SUMIFS('TODOS LOS AÑOS'!I$4:I$84,'TODOS LOS AÑOS'!$A$4:$A$84,"&gt;="&amp;PorGrpPrSal!$K12,'TODOS LOS AÑOS'!$A$4:$A$84,"&lt;="&amp;PorGrpPrSal!$L12)</f>
        <v>2864768</v>
      </c>
      <c r="J4" s="19">
        <f>+SUMIFS('TODOS LOS AÑOS'!J$4:J$84,'TODOS LOS AÑOS'!$A$4:$A$84,"&gt;="&amp;PorGrpPrSal!$K12,'TODOS LOS AÑOS'!$A$4:$A$84,"&lt;="&amp;PorGrpPrSal!$L12)</f>
        <v>146383</v>
      </c>
      <c r="K4" s="19">
        <f>+J4+I4</f>
        <v>3011151</v>
      </c>
      <c r="L4" s="21">
        <f>+K4/K$8</f>
        <v>0.84646711172130895</v>
      </c>
      <c r="M4" s="19">
        <f>+SUMIFS('TODOS LOS AÑOS'!M$4:M$84,'TODOS LOS AÑOS'!$A$4:$A$84,"&gt;="&amp;PorGrpPrSal!$K12,'TODOS LOS AÑOS'!$A$4:$A$84,"&lt;="&amp;PorGrpPrSal!$L12)</f>
        <v>3739252</v>
      </c>
      <c r="N4" s="19">
        <f>+SUMIFS('TODOS LOS AÑOS'!N$4:N$84,'TODOS LOS AÑOS'!$A$4:$A$84,"&gt;="&amp;PorGrpPrSal!$K12,'TODOS LOS AÑOS'!$A$4:$A$84,"&lt;="&amp;PorGrpPrSal!$L12)</f>
        <v>197589</v>
      </c>
      <c r="O4" s="19">
        <f>+N4+M4</f>
        <v>3936841</v>
      </c>
      <c r="P4" s="21">
        <f>+O4/O$8</f>
        <v>0.69090234226581948</v>
      </c>
      <c r="Q4" s="19"/>
      <c r="R4" s="19"/>
      <c r="S4" s="19">
        <f>+SUMIFS('TODOS LOS AÑOS'!S$4:S$84,'TODOS LOS AÑOS'!$A$4:$A$84,"&gt;="&amp;PorGrpPrSal!$K12,'TODOS LOS AÑOS'!$A$4:$A$84,"&lt;="&amp;PorGrpPrSal!$L12)</f>
        <v>4705546</v>
      </c>
      <c r="T4" s="19">
        <f>+SUMIFS('TODOS LOS AÑOS'!T$4:T$84,'TODOS LOS AÑOS'!$A$4:$A$84,"&gt;="&amp;PorGrpPrSal!$K12,'TODOS LOS AÑOS'!$A$4:$A$84,"&lt;="&amp;PorGrpPrSal!$L12)</f>
        <v>272064</v>
      </c>
      <c r="U4" s="19">
        <f>+T4+S4</f>
        <v>4977610</v>
      </c>
      <c r="V4" s="21">
        <f>+U4/U$8</f>
        <v>0.62283817989371382</v>
      </c>
      <c r="W4" s="19"/>
      <c r="X4" s="19"/>
      <c r="Y4" s="19"/>
      <c r="Z4" s="19"/>
      <c r="AA4" s="19">
        <f>+SUMIFS('TODOS LOS AÑOS'!AA$4:AA$84,'TODOS LOS AÑOS'!$A$4:$A$84,"&gt;="&amp;PorGrpPrSal!$K12,'TODOS LOS AÑOS'!$A$4:$A$84,"&lt;="&amp;PorGrpPrSal!$L12)</f>
        <v>5580004</v>
      </c>
      <c r="AB4" s="19">
        <f>+SUMIFS('TODOS LOS AÑOS'!AB$4:AB$84,'TODOS LOS AÑOS'!$A$4:$A$84,"&gt;="&amp;PorGrpPrSal!$K12,'TODOS LOS AÑOS'!$A$4:$A$84,"&lt;="&amp;PorGrpPrSal!$L12)</f>
        <v>332299</v>
      </c>
      <c r="AC4" s="19">
        <f>+AB4+AA4</f>
        <v>5912303</v>
      </c>
      <c r="AD4" s="21">
        <f>+AC4/AC$8</f>
        <v>0.58810978945714043</v>
      </c>
      <c r="AE4" s="19"/>
      <c r="AF4" s="19"/>
      <c r="AG4" s="19"/>
      <c r="AH4" s="19"/>
      <c r="AI4" s="19">
        <f>+SUMIFS('TODOS LOS AÑOS'!AI$4:AI$84,'TODOS LOS AÑOS'!$A$4:$A$84,"&gt;="&amp;PorGrpPrSal!$K12,'TODOS LOS AÑOS'!$A$4:$A$84,"&lt;="&amp;PorGrpPrSal!$L12)</f>
        <v>6743519</v>
      </c>
      <c r="AJ4" s="19">
        <f>+SUMIFS('TODOS LOS AÑOS'!AJ$4:AJ$84,'TODOS LOS AÑOS'!$A$4:$A$84,"&gt;="&amp;PorGrpPrSal!$K12,'TODOS LOS AÑOS'!$A$4:$A$84,"&lt;="&amp;PorGrpPrSal!$L12)</f>
        <v>397042</v>
      </c>
      <c r="AK4" s="19">
        <f>+AJ4+AI4</f>
        <v>7140561</v>
      </c>
      <c r="AL4" s="21">
        <f>+AK4/AK$8</f>
        <v>0.56195836074042349</v>
      </c>
    </row>
    <row r="5" spans="1:42" ht="22.5" x14ac:dyDescent="0.2">
      <c r="A5" s="13"/>
      <c r="B5" s="13" t="s">
        <v>241</v>
      </c>
      <c r="C5" s="19"/>
      <c r="D5" s="19"/>
      <c r="E5" s="19">
        <f>+SUMIFS('TODOS LOS AÑOS'!E$4:E$84,'TODOS LOS AÑOS'!$A$4:$A$84,"&gt;="&amp;PorGrpPrSal!$K13,'TODOS LOS AÑOS'!$A$4:$A$84,"&lt;="&amp;PorGrpPrSal!$L13)</f>
        <v>0</v>
      </c>
      <c r="F5" s="19">
        <f>+SUMIFS('TODOS LOS AÑOS'!F$4:F$84,'TODOS LOS AÑOS'!$A$4:$A$84,"&gt;="&amp;PorGrpPrSal!$K13,'TODOS LOS AÑOS'!$A$4:$A$84,"&lt;="&amp;PorGrpPrSal!$L13)</f>
        <v>0</v>
      </c>
      <c r="G5" s="19">
        <f>+F5+E5</f>
        <v>0</v>
      </c>
      <c r="H5" s="21"/>
      <c r="I5" s="19">
        <f>+SUMIFS('TODOS LOS AÑOS'!I$4:I$84,'TODOS LOS AÑOS'!$A$4:$A$84,"&gt;="&amp;PorGrpPrSal!$K13,'TODOS LOS AÑOS'!$A$4:$A$84,"&lt;="&amp;PorGrpPrSal!$L13)</f>
        <v>511671</v>
      </c>
      <c r="J5" s="19">
        <f>+SUMIFS('TODOS LOS AÑOS'!J$4:J$84,'TODOS LOS AÑOS'!$A$4:$A$84,"&gt;="&amp;PorGrpPrSal!$K13,'TODOS LOS AÑOS'!$A$4:$A$84,"&lt;="&amp;PorGrpPrSal!$L13)</f>
        <v>34494</v>
      </c>
      <c r="K5" s="19">
        <f>+J5+I5</f>
        <v>546165</v>
      </c>
      <c r="L5" s="21">
        <f>+K5/K$8</f>
        <v>0.15353288827869102</v>
      </c>
      <c r="M5" s="19">
        <f>+SUMIFS('TODOS LOS AÑOS'!M$4:M$84,'TODOS LOS AÑOS'!$A$4:$A$84,"&gt;="&amp;PorGrpPrSal!$K13,'TODOS LOS AÑOS'!$A$4:$A$84,"&lt;="&amp;PorGrpPrSal!$L13)</f>
        <v>968205</v>
      </c>
      <c r="N5" s="19">
        <f>+SUMIFS('TODOS LOS AÑOS'!N$4:N$84,'TODOS LOS AÑOS'!$A$4:$A$84,"&gt;="&amp;PorGrpPrSal!$K13,'TODOS LOS AÑOS'!$A$4:$A$84,"&lt;="&amp;PorGrpPrSal!$L13)</f>
        <v>64093</v>
      </c>
      <c r="O5" s="19">
        <f>+N5+M5</f>
        <v>1032298</v>
      </c>
      <c r="P5" s="21">
        <f>+O5/O$8</f>
        <v>0.18116482380576734</v>
      </c>
      <c r="Q5" s="19"/>
      <c r="R5" s="19"/>
      <c r="S5" s="19">
        <f>+SUMIFS('TODOS LOS AÑOS'!S$4:S$84,'TODOS LOS AÑOS'!$A$4:$A$84,"&gt;="&amp;PorGrpPrSal!$K13,'TODOS LOS AÑOS'!$A$4:$A$84,"&lt;="&amp;PorGrpPrSal!$L13)</f>
        <v>1444145</v>
      </c>
      <c r="T5" s="19">
        <f>+SUMIFS('TODOS LOS AÑOS'!T$4:T$84,'TODOS LOS AÑOS'!$A$4:$A$84,"&gt;="&amp;PorGrpPrSal!$K13,'TODOS LOS AÑOS'!$A$4:$A$84,"&lt;="&amp;PorGrpPrSal!$L13)</f>
        <v>101520</v>
      </c>
      <c r="U5" s="19">
        <f>+T5+S5</f>
        <v>1545665</v>
      </c>
      <c r="V5" s="21">
        <f>+U5/U$8</f>
        <v>0.19340590671535479</v>
      </c>
      <c r="W5" s="19"/>
      <c r="X5" s="19"/>
      <c r="Y5" s="19"/>
      <c r="Z5" s="19"/>
      <c r="AA5" s="19">
        <f>+SUMIFS('TODOS LOS AÑOS'!AA$4:AA$84,'TODOS LOS AÑOS'!$A$4:$A$84,"&gt;="&amp;PorGrpPrSal!$K13,'TODOS LOS AÑOS'!$A$4:$A$84,"&lt;="&amp;PorGrpPrSal!$L13)</f>
        <v>1855143</v>
      </c>
      <c r="AB5" s="19">
        <f>+SUMIFS('TODOS LOS AÑOS'!AB$4:AB$84,'TODOS LOS AÑOS'!$A$4:$A$84,"&gt;="&amp;PorGrpPrSal!$K13,'TODOS LOS AÑOS'!$A$4:$A$84,"&lt;="&amp;PorGrpPrSal!$L13)</f>
        <v>135552</v>
      </c>
      <c r="AC5" s="19">
        <f>+AB5+AA5</f>
        <v>1990695</v>
      </c>
      <c r="AD5" s="21">
        <f>+AC5/AC$8</f>
        <v>0.19801881218255935</v>
      </c>
      <c r="AE5" s="19"/>
      <c r="AF5" s="19"/>
      <c r="AG5" s="19"/>
      <c r="AH5" s="19"/>
      <c r="AI5" s="19">
        <f>+SUMIFS('TODOS LOS AÑOS'!AI$4:AI$84,'TODOS LOS AÑOS'!$A$4:$A$84,"&gt;="&amp;PorGrpPrSal!$K13,'TODOS LOS AÑOS'!$A$4:$A$84,"&lt;="&amp;PorGrpPrSal!$L13)</f>
        <v>2273183</v>
      </c>
      <c r="AJ5" s="19">
        <f>+SUMIFS('TODOS LOS AÑOS'!AJ$4:AJ$84,'TODOS LOS AÑOS'!$A$4:$A$84,"&gt;="&amp;PorGrpPrSal!$K13,'TODOS LOS AÑOS'!$A$4:$A$84,"&lt;="&amp;PorGrpPrSal!$L13)</f>
        <v>170197</v>
      </c>
      <c r="AK5" s="19">
        <f>+AJ5+AI5</f>
        <v>2443380</v>
      </c>
      <c r="AL5" s="21">
        <f>+AK5/AK$8</f>
        <v>0.19229270913951102</v>
      </c>
      <c r="AO5" s="18"/>
      <c r="AP5" s="18"/>
    </row>
    <row r="6" spans="1:42" ht="22.5" x14ac:dyDescent="0.2">
      <c r="A6" s="13"/>
      <c r="B6" s="13" t="s">
        <v>242</v>
      </c>
      <c r="C6" s="19"/>
      <c r="D6" s="19"/>
      <c r="E6" s="19">
        <f>+SUMIFS('TODOS LOS AÑOS'!E$4:E$84,'TODOS LOS AÑOS'!$A$4:$A$84,"&gt;="&amp;PorGrpPrSal!$K14,'TODOS LOS AÑOS'!$A$4:$A$84,"&lt;="&amp;PorGrpPrSal!$L14)</f>
        <v>0</v>
      </c>
      <c r="F6" s="19">
        <f>+SUMIFS('TODOS LOS AÑOS'!F$4:F$84,'TODOS LOS AÑOS'!$A$4:$A$84,"&gt;="&amp;PorGrpPrSal!$K14,'TODOS LOS AÑOS'!$A$4:$A$84,"&lt;="&amp;PorGrpPrSal!$L14)</f>
        <v>0</v>
      </c>
      <c r="G6" s="19">
        <f>+F6+E6</f>
        <v>0</v>
      </c>
      <c r="H6" s="21"/>
      <c r="I6" s="19">
        <f>+SUMIFS('TODOS LOS AÑOS'!I$4:I$84,'TODOS LOS AÑOS'!$A$4:$A$84,"&gt;="&amp;PorGrpPrSal!$K14,'TODOS LOS AÑOS'!$A$4:$A$84,"&lt;="&amp;PorGrpPrSal!$L14)</f>
        <v>0</v>
      </c>
      <c r="J6" s="19">
        <f>+SUMIFS('TODOS LOS AÑOS'!J$4:J$84,'TODOS LOS AÑOS'!$A$4:$A$84,"&gt;="&amp;PorGrpPrSal!$K14,'TODOS LOS AÑOS'!$A$4:$A$84,"&lt;="&amp;PorGrpPrSal!$L14)</f>
        <v>0</v>
      </c>
      <c r="K6" s="19">
        <f>+J6+I6</f>
        <v>0</v>
      </c>
      <c r="L6" s="19"/>
      <c r="M6" s="19">
        <f>+SUMIFS('TODOS LOS AÑOS'!M$4:M$84,'TODOS LOS AÑOS'!$A$4:$A$84,"&gt;="&amp;PorGrpPrSal!$K14,'TODOS LOS AÑOS'!$A$4:$A$84,"&lt;="&amp;PorGrpPrSal!$L14)</f>
        <v>712147</v>
      </c>
      <c r="N6" s="19">
        <f>+SUMIFS('TODOS LOS AÑOS'!N$4:N$84,'TODOS LOS AÑOS'!$A$4:$A$84,"&gt;="&amp;PorGrpPrSal!$K14,'TODOS LOS AÑOS'!$A$4:$A$84,"&lt;="&amp;PorGrpPrSal!$L14)</f>
        <v>16829</v>
      </c>
      <c r="O6" s="19">
        <f>+N6+M6</f>
        <v>728976</v>
      </c>
      <c r="P6" s="21">
        <f>+O6/O$8</f>
        <v>0.12793283392841318</v>
      </c>
      <c r="Q6" s="19"/>
      <c r="R6" s="19"/>
      <c r="S6" s="19">
        <f>+SUMIFS('TODOS LOS AÑOS'!S$4:S$84,'TODOS LOS AÑOS'!$A$4:$A$84,"&gt;="&amp;PorGrpPrSal!$K14,'TODOS LOS AÑOS'!$A$4:$A$84,"&lt;="&amp;PorGrpPrSal!$L14)</f>
        <v>1431857</v>
      </c>
      <c r="T6" s="19">
        <f>+SUMIFS('TODOS LOS AÑOS'!T$4:T$84,'TODOS LOS AÑOS'!$A$4:$A$84,"&gt;="&amp;PorGrpPrSal!$K14,'TODOS LOS AÑOS'!$A$4:$A$84,"&lt;="&amp;PorGrpPrSal!$L14)</f>
        <v>36687</v>
      </c>
      <c r="U6" s="19">
        <f>+T6+S6</f>
        <v>1468544</v>
      </c>
      <c r="V6" s="21">
        <f>+U6/U$8</f>
        <v>0.18375591339093139</v>
      </c>
      <c r="W6" s="19"/>
      <c r="X6" s="19"/>
      <c r="Y6" s="19"/>
      <c r="Z6" s="19"/>
      <c r="AA6" s="19">
        <f>+SUMIFS('TODOS LOS AÑOS'!AA$4:AA$84,'TODOS LOS AÑOS'!$A$4:$A$84,"&gt;="&amp;PorGrpPrSal!$K14,'TODOS LOS AÑOS'!$A$4:$A$84,"&lt;="&amp;PorGrpPrSal!$L14)</f>
        <v>2094892</v>
      </c>
      <c r="AB6" s="19">
        <f>+SUMIFS('TODOS LOS AÑOS'!AB$4:AB$84,'TODOS LOS AÑOS'!$A$4:$A$84,"&gt;="&amp;PorGrpPrSal!$K14,'TODOS LOS AÑOS'!$A$4:$A$84,"&lt;="&amp;PorGrpPrSal!$L14)</f>
        <v>55170</v>
      </c>
      <c r="AC6" s="19">
        <f>+AB6+AA6</f>
        <v>2150062</v>
      </c>
      <c r="AD6" s="21">
        <f>+AC6/AC$8</f>
        <v>0.21387139836030025</v>
      </c>
      <c r="AE6" s="19"/>
      <c r="AF6" s="19"/>
      <c r="AG6" s="19"/>
      <c r="AH6" s="19"/>
      <c r="AI6" s="19">
        <f>+SUMIFS('TODOS LOS AÑOS'!AI$4:AI$84,'TODOS LOS AÑOS'!$A$4:$A$84,"&gt;="&amp;PorGrpPrSal!$K14,'TODOS LOS AÑOS'!$A$4:$A$84,"&lt;="&amp;PorGrpPrSal!$L14)</f>
        <v>2782593</v>
      </c>
      <c r="AJ6" s="19">
        <f>+SUMIFS('TODOS LOS AÑOS'!AJ$4:AJ$84,'TODOS LOS AÑOS'!$A$4:$A$84,"&gt;="&amp;PorGrpPrSal!$K14,'TODOS LOS AÑOS'!$A$4:$A$84,"&lt;="&amp;PorGrpPrSal!$L14)</f>
        <v>72681</v>
      </c>
      <c r="AK6" s="19">
        <f>+AJ6+AI6</f>
        <v>2855274</v>
      </c>
      <c r="AL6" s="21">
        <f>+AK6/AK$8</f>
        <v>0.22470854832060841</v>
      </c>
      <c r="AO6" s="18"/>
      <c r="AP6" s="18"/>
    </row>
    <row r="7" spans="1:42" ht="22.5" x14ac:dyDescent="0.2">
      <c r="A7" s="13"/>
      <c r="B7" s="13" t="s">
        <v>243</v>
      </c>
      <c r="C7" s="19"/>
      <c r="D7" s="19"/>
      <c r="E7" s="19">
        <f>+SUMIFS('TODOS LOS AÑOS'!E$4:E$84,'TODOS LOS AÑOS'!$A$4:$A$84,"&gt;="&amp;PorGrpPrSal!$K15,'TODOS LOS AÑOS'!$A$4:$A$84,"&lt;="&amp;PorGrpPrSal!$L15)</f>
        <v>0</v>
      </c>
      <c r="F7" s="19">
        <f>+SUMIFS('TODOS LOS AÑOS'!F$4:F$84,'TODOS LOS AÑOS'!$A$4:$A$84,"&gt;="&amp;PorGrpPrSal!$K15,'TODOS LOS AÑOS'!$A$4:$A$84,"&lt;="&amp;PorGrpPrSal!$L15)</f>
        <v>0</v>
      </c>
      <c r="G7" s="19">
        <f>+F7+E7</f>
        <v>0</v>
      </c>
      <c r="H7" s="21"/>
      <c r="I7" s="19">
        <f>+SUMIFS('TODOS LOS AÑOS'!I$4:I$84,'TODOS LOS AÑOS'!$A$4:$A$84,"&gt;="&amp;PorGrpPrSal!$K15,'TODOS LOS AÑOS'!$A$4:$A$84,"&lt;="&amp;PorGrpPrSal!$L15)</f>
        <v>0</v>
      </c>
      <c r="J7" s="19">
        <f>+SUMIFS('TODOS LOS AÑOS'!J$4:J$84,'TODOS LOS AÑOS'!$A$4:$A$84,"&gt;="&amp;PorGrpPrSal!$K15,'TODOS LOS AÑOS'!$A$4:$A$84,"&lt;="&amp;PorGrpPrSal!$L15)</f>
        <v>0</v>
      </c>
      <c r="K7" s="19">
        <f>+J7+I7</f>
        <v>0</v>
      </c>
      <c r="L7" s="19"/>
      <c r="M7" s="19">
        <f>+SUMIFS('TODOS LOS AÑOS'!M$4:M$84,'TODOS LOS AÑOS'!$A$4:$A$84,"&gt;="&amp;PorGrpPrSal!$K15,'TODOS LOS AÑOS'!$A$4:$A$84,"&lt;="&amp;PorGrpPrSal!$L15)</f>
        <v>0</v>
      </c>
      <c r="N7" s="19">
        <f>+SUMIFS('TODOS LOS AÑOS'!N$4:N$84,'TODOS LOS AÑOS'!$A$4:$A$84,"&gt;="&amp;PorGrpPrSal!$K15,'TODOS LOS AÑOS'!$A$4:$A$84,"&lt;="&amp;PorGrpPrSal!$L15)</f>
        <v>0</v>
      </c>
      <c r="O7" s="19">
        <f>+N7+M7</f>
        <v>0</v>
      </c>
      <c r="P7" s="19"/>
      <c r="Q7" s="19"/>
      <c r="R7" s="19"/>
      <c r="S7" s="19">
        <f>+SUMIFS('TODOS LOS AÑOS'!S$4:S$84,'TODOS LOS AÑOS'!$A$4:$A$84,"&gt;="&amp;PorGrpPrSal!$K15,'TODOS LOS AÑOS'!$A$4:$A$84,"&lt;="&amp;PorGrpPrSal!$L15)</f>
        <v>0</v>
      </c>
      <c r="T7" s="19">
        <f>+SUMIFS('TODOS LOS AÑOS'!T$4:T$84,'TODOS LOS AÑOS'!$A$4:$A$84,"&gt;="&amp;PorGrpPrSal!$K15,'TODOS LOS AÑOS'!$A$4:$A$84,"&lt;="&amp;PorGrpPrSal!$L15)</f>
        <v>0</v>
      </c>
      <c r="U7" s="19">
        <f>+T7+S7</f>
        <v>0</v>
      </c>
      <c r="V7" s="19"/>
      <c r="W7" s="19"/>
      <c r="X7" s="19"/>
      <c r="Y7" s="19"/>
      <c r="Z7" s="19"/>
      <c r="AA7" s="19">
        <f>+SUMIFS('TODOS LOS AÑOS'!AA$4:AA$84,'TODOS LOS AÑOS'!$A$4:$A$84,"&gt;="&amp;PorGrpPrSal!$K15,'TODOS LOS AÑOS'!$A$4:$A$84,"&lt;="&amp;PorGrpPrSal!$L15)</f>
        <v>0</v>
      </c>
      <c r="AB7" s="19">
        <f>+SUMIFS('TODOS LOS AÑOS'!AB$4:AB$84,'TODOS LOS AÑOS'!$A$4:$A$84,"&gt;="&amp;PorGrpPrSal!$K15,'TODOS LOS AÑOS'!$A$4:$A$84,"&lt;="&amp;PorGrpPrSal!$L15)</f>
        <v>0</v>
      </c>
      <c r="AC7" s="19">
        <f>+AB7+AA7</f>
        <v>0</v>
      </c>
      <c r="AD7" s="19"/>
      <c r="AE7" s="19"/>
      <c r="AF7" s="19"/>
      <c r="AG7" s="19"/>
      <c r="AH7" s="19"/>
      <c r="AI7" s="19">
        <f>+SUMIFS('TODOS LOS AÑOS'!AI$4:AI$84,'TODOS LOS AÑOS'!$A$4:$A$84,"&gt;="&amp;PorGrpPrSal!$K15,'TODOS LOS AÑOS'!$A$4:$A$84,"&lt;="&amp;PorGrpPrSal!$L15)</f>
        <v>251424</v>
      </c>
      <c r="AJ7" s="19">
        <f>+SUMIFS('TODOS LOS AÑOS'!AJ$4:AJ$84,'TODOS LOS AÑOS'!$A$4:$A$84,"&gt;="&amp;PorGrpPrSal!$K15,'TODOS LOS AÑOS'!$A$4:$A$84,"&lt;="&amp;PorGrpPrSal!$L15)</f>
        <v>15927</v>
      </c>
      <c r="AK7" s="19">
        <f>+AJ7+AI7</f>
        <v>267351</v>
      </c>
      <c r="AL7" s="21">
        <f>+AK7/AK$8</f>
        <v>2.1040381799457067E-2</v>
      </c>
      <c r="AO7" s="18"/>
      <c r="AP7" s="18"/>
    </row>
    <row r="8" spans="1:42" x14ac:dyDescent="0.2">
      <c r="A8" s="13"/>
      <c r="B8" s="13" t="s">
        <v>98</v>
      </c>
      <c r="C8" s="19"/>
      <c r="D8" s="19"/>
      <c r="E8" s="19">
        <f>+SUM(E4:E7)</f>
        <v>1938014</v>
      </c>
      <c r="F8" s="19">
        <f>+SUM(F4:F7)</f>
        <v>83835</v>
      </c>
      <c r="G8" s="19">
        <f>+SUM(G4:G7)</f>
        <v>2021849</v>
      </c>
      <c r="H8" s="21"/>
      <c r="I8" s="19">
        <f>+SUM(I4:I7)</f>
        <v>3376439</v>
      </c>
      <c r="J8" s="19">
        <f>+SUM(J4:J7)</f>
        <v>180877</v>
      </c>
      <c r="K8" s="19">
        <f>+SUM(K4:K7)</f>
        <v>3557316</v>
      </c>
      <c r="L8" s="19"/>
      <c r="M8" s="19">
        <f>+SUM(M4:M7)</f>
        <v>5419604</v>
      </c>
      <c r="N8" s="19">
        <f>+SUM(N4:N7)</f>
        <v>278511</v>
      </c>
      <c r="O8" s="19">
        <f>+SUM(O4:O7)</f>
        <v>5698115</v>
      </c>
      <c r="P8" s="19"/>
      <c r="Q8" s="19"/>
      <c r="R8" s="19"/>
      <c r="S8" s="19">
        <f>+SUM(S4:S7)</f>
        <v>7581548</v>
      </c>
      <c r="T8" s="19">
        <f>+SUM(T4:T7)</f>
        <v>410271</v>
      </c>
      <c r="U8" s="19">
        <f>+SUM(U4:U7)</f>
        <v>7991819</v>
      </c>
      <c r="V8" s="19"/>
      <c r="W8" s="19"/>
      <c r="X8" s="19"/>
      <c r="Y8" s="19"/>
      <c r="Z8" s="19"/>
      <c r="AA8" s="19">
        <f>+SUM(AA4:AA7)</f>
        <v>9530039</v>
      </c>
      <c r="AB8" s="19">
        <f>+SUM(AB4:AB7)</f>
        <v>523021</v>
      </c>
      <c r="AC8" s="19">
        <f>+SUM(AC4:AC7)</f>
        <v>10053060</v>
      </c>
      <c r="AD8" s="19"/>
      <c r="AE8" s="19"/>
      <c r="AF8" s="19"/>
      <c r="AG8" s="19"/>
      <c r="AH8" s="19"/>
      <c r="AI8" s="19">
        <f>+SUM(AI4:AI7)</f>
        <v>12050719</v>
      </c>
      <c r="AJ8" s="19">
        <f>+SUM(AJ4:AJ7)</f>
        <v>655847</v>
      </c>
      <c r="AK8" s="19">
        <f>+SUM(AK4:AK7)</f>
        <v>12706566</v>
      </c>
      <c r="AO8" s="18"/>
      <c r="AP8" s="18"/>
    </row>
    <row r="9" spans="1:42" x14ac:dyDescent="0.2">
      <c r="A9" s="13"/>
      <c r="B9" s="13"/>
      <c r="C9" s="13"/>
      <c r="D9" s="13"/>
      <c r="K9" s="18"/>
      <c r="L9" s="18"/>
      <c r="O9" s="18"/>
      <c r="P9" s="18"/>
      <c r="S9" s="18"/>
      <c r="T9" s="18"/>
      <c r="Y9" s="18"/>
      <c r="Z9" s="18"/>
      <c r="AG9" s="18"/>
      <c r="AH9" s="18"/>
      <c r="AO9" s="18"/>
      <c r="AP9" s="18"/>
    </row>
    <row r="10" spans="1:42" x14ac:dyDescent="0.2">
      <c r="A10" s="13"/>
      <c r="B10" s="13"/>
      <c r="C10" s="1"/>
      <c r="E10" s="19"/>
      <c r="K10" s="18"/>
      <c r="L10" s="18"/>
      <c r="O10" s="18"/>
      <c r="P10" s="18"/>
      <c r="S10" s="18"/>
      <c r="T10" s="18"/>
      <c r="Y10" s="18"/>
      <c r="Z10" s="18"/>
      <c r="AG10" s="18"/>
      <c r="AH10" s="18"/>
    </row>
    <row r="11" spans="1:42" x14ac:dyDescent="0.2">
      <c r="A11" s="13"/>
      <c r="B11" s="13"/>
      <c r="C11" s="19" t="s">
        <v>247</v>
      </c>
      <c r="D11" s="19" t="s">
        <v>248</v>
      </c>
      <c r="E11" s="19" t="s">
        <v>249</v>
      </c>
      <c r="F11" s="19" t="s">
        <v>250</v>
      </c>
      <c r="G11" s="19" t="s">
        <v>251</v>
      </c>
      <c r="H11" s="293" t="s">
        <v>252</v>
      </c>
      <c r="K11" t="s">
        <v>244</v>
      </c>
      <c r="L11" t="s">
        <v>245</v>
      </c>
    </row>
    <row r="12" spans="1:42" x14ac:dyDescent="0.2">
      <c r="A12" s="13"/>
      <c r="B12" s="19" t="s">
        <v>240</v>
      </c>
      <c r="C12" s="22">
        <f>+H4</f>
        <v>1</v>
      </c>
      <c r="D12" s="22">
        <f>+L4</f>
        <v>0.84646711172130895</v>
      </c>
      <c r="E12" s="22">
        <f>+P4</f>
        <v>0.69090234226581948</v>
      </c>
      <c r="F12" s="22">
        <f>+V4</f>
        <v>0.62283817989371382</v>
      </c>
      <c r="G12" s="22">
        <f>+AD4</f>
        <v>0.58810978945714043</v>
      </c>
      <c r="H12" s="22">
        <f>+AL4</f>
        <v>0.56195836074042349</v>
      </c>
      <c r="K12" s="19">
        <v>1</v>
      </c>
      <c r="L12" s="19">
        <v>25</v>
      </c>
    </row>
    <row r="13" spans="1:42" ht="22.5" x14ac:dyDescent="0.2">
      <c r="A13" s="13"/>
      <c r="B13" s="13" t="s">
        <v>241</v>
      </c>
      <c r="C13" s="22"/>
      <c r="D13" s="22">
        <f>+L5</f>
        <v>0.15353288827869102</v>
      </c>
      <c r="E13" s="22">
        <f>+P5</f>
        <v>0.18116482380576734</v>
      </c>
      <c r="F13" s="22">
        <f>+V5</f>
        <v>0.19340590671535479</v>
      </c>
      <c r="G13" s="22">
        <f>+AD5</f>
        <v>0.19801881218255935</v>
      </c>
      <c r="H13" s="22">
        <f>+AL5</f>
        <v>0.19229270913951102</v>
      </c>
      <c r="K13" s="13">
        <f>+L12+1</f>
        <v>26</v>
      </c>
      <c r="L13" s="13">
        <v>40</v>
      </c>
    </row>
    <row r="14" spans="1:42" ht="22.5" x14ac:dyDescent="0.2">
      <c r="A14" s="13"/>
      <c r="B14" s="13" t="s">
        <v>242</v>
      </c>
      <c r="C14" s="22"/>
      <c r="D14" s="22"/>
      <c r="E14" s="22">
        <f>+P6</f>
        <v>0.12793283392841318</v>
      </c>
      <c r="F14" s="22">
        <f>+V6</f>
        <v>0.18375591339093139</v>
      </c>
      <c r="G14" s="22">
        <f>+AD6</f>
        <v>0.21387139836030025</v>
      </c>
      <c r="H14" s="22">
        <f>+AL6</f>
        <v>0.22470854832060841</v>
      </c>
      <c r="K14" s="13">
        <f>+L13+1</f>
        <v>41</v>
      </c>
      <c r="L14" s="13">
        <v>56</v>
      </c>
    </row>
    <row r="15" spans="1:42" ht="22.5" x14ac:dyDescent="0.2">
      <c r="A15" s="13"/>
      <c r="B15" s="13" t="s">
        <v>243</v>
      </c>
      <c r="C15" s="22"/>
      <c r="D15" s="22"/>
      <c r="E15" s="22"/>
      <c r="F15" s="22"/>
      <c r="G15" s="22"/>
      <c r="H15" s="22">
        <f>+AL7</f>
        <v>2.1040381799457067E-2</v>
      </c>
      <c r="K15" s="13">
        <f>+L14+1</f>
        <v>57</v>
      </c>
      <c r="L15" s="13">
        <v>69</v>
      </c>
    </row>
    <row r="16" spans="1:42" x14ac:dyDescent="0.2">
      <c r="A16" s="13"/>
      <c r="B16" s="13"/>
      <c r="C16" s="11"/>
      <c r="E16" s="19"/>
    </row>
    <row r="17" spans="1:10" x14ac:dyDescent="0.2">
      <c r="A17" s="13"/>
      <c r="B17" s="13"/>
      <c r="C17" s="11"/>
      <c r="E17" s="19"/>
    </row>
    <row r="18" spans="1:10" ht="56.25" x14ac:dyDescent="0.2">
      <c r="A18" s="13"/>
      <c r="B18" s="13" t="s">
        <v>266</v>
      </c>
      <c r="C18" s="1"/>
      <c r="E18" s="19"/>
    </row>
    <row r="19" spans="1:10" ht="51" x14ac:dyDescent="0.2">
      <c r="A19" s="13"/>
      <c r="B19" s="23" t="s">
        <v>268</v>
      </c>
      <c r="C19" s="25" t="s">
        <v>270</v>
      </c>
      <c r="D19" s="25" t="s">
        <v>269</v>
      </c>
      <c r="E19" s="26" t="s">
        <v>271</v>
      </c>
      <c r="F19" s="26" t="s">
        <v>272</v>
      </c>
      <c r="G19" s="27" t="s">
        <v>267</v>
      </c>
    </row>
    <row r="20" spans="1:10" ht="13.5" customHeight="1" x14ac:dyDescent="0.2">
      <c r="A20" s="13"/>
      <c r="B20" s="24">
        <v>1</v>
      </c>
      <c r="C20" s="24">
        <f>'Tasas de Uso'!A21</f>
        <v>15</v>
      </c>
      <c r="D20" s="29" t="s">
        <v>284</v>
      </c>
      <c r="E20" s="24">
        <f>'Tasas de Uso'!C21</f>
        <v>17.281429083230293</v>
      </c>
      <c r="F20" s="24">
        <f>'Tasas de Uso'!D21</f>
        <v>6.8913721189100414</v>
      </c>
      <c r="G20" s="28">
        <f>'Tasas de Uso'!E21</f>
        <v>2.5076905999328871</v>
      </c>
      <c r="H20" s="13"/>
      <c r="I20" s="13"/>
      <c r="J20" t="str">
        <f>+TRIM(D20)</f>
        <v>Salud oral integral de la embarazada</v>
      </c>
    </row>
    <row r="21" spans="1:10" x14ac:dyDescent="0.2">
      <c r="A21" s="13"/>
      <c r="B21" s="24">
        <v>2</v>
      </c>
      <c r="C21" s="24">
        <f>'Tasas de Uso'!A47</f>
        <v>41</v>
      </c>
      <c r="D21" s="29" t="s">
        <v>23</v>
      </c>
      <c r="E21" s="24">
        <f>'Tasas de Uso'!C47</f>
        <v>1780.8510730713601</v>
      </c>
      <c r="F21" s="24">
        <f>'Tasas de Uso'!D47</f>
        <v>626.64969834087481</v>
      </c>
      <c r="G21" s="28">
        <f>'Tasas de Uso'!E47</f>
        <v>2.8418605766289566</v>
      </c>
      <c r="J21" t="str">
        <f t="shared" ref="J21:J84" si="0">+TRIM(D21)</f>
        <v>Salud Oral</v>
      </c>
    </row>
    <row r="22" spans="1:10" x14ac:dyDescent="0.2">
      <c r="A22" s="13"/>
      <c r="B22" s="24">
        <v>3</v>
      </c>
      <c r="C22" s="24">
        <f>'Tasas de Uso'!A8</f>
        <v>2</v>
      </c>
      <c r="D22" s="29" t="s">
        <v>286</v>
      </c>
      <c r="E22" s="24">
        <f>'Tasas de Uso'!C8</f>
        <v>2560.0600600600601</v>
      </c>
      <c r="F22" s="24">
        <f>'Tasas de Uso'!D8</f>
        <v>497.87789748612471</v>
      </c>
      <c r="G22" s="28">
        <f>'Tasas de Uso'!E8</f>
        <v>5.1419435829271896</v>
      </c>
      <c r="J22" t="str">
        <f t="shared" si="0"/>
        <v>Displasia luxante de caderas</v>
      </c>
    </row>
    <row r="23" spans="1:10" x14ac:dyDescent="0.2">
      <c r="A23" s="13"/>
      <c r="B23" s="24">
        <v>4</v>
      </c>
      <c r="C23" s="24">
        <f>'Tasas de Uso'!A75</f>
        <v>69</v>
      </c>
      <c r="D23" s="29" t="s">
        <v>90</v>
      </c>
      <c r="E23" s="24">
        <f>'Tasas de Uso'!C75</f>
        <v>2.1006248384377675</v>
      </c>
      <c r="F23" s="24">
        <f>'Tasas de Uso'!D75</f>
        <v>1.4600364658707716</v>
      </c>
      <c r="G23" s="28">
        <f>'Tasas de Uso'!E75</f>
        <v>1.4387482008437005</v>
      </c>
      <c r="J23" t="str">
        <f t="shared" si="0"/>
        <v>Analgesia del Parto</v>
      </c>
    </row>
    <row r="24" spans="1:10" x14ac:dyDescent="0.2">
      <c r="A24" s="13"/>
      <c r="B24" s="24">
        <v>5</v>
      </c>
      <c r="C24" s="24">
        <f>'Tasas de Uso'!A22</f>
        <v>16</v>
      </c>
      <c r="D24" s="29" t="s">
        <v>19</v>
      </c>
      <c r="E24" s="24">
        <f>'Tasas de Uso'!C22</f>
        <v>20.500316014305355</v>
      </c>
      <c r="F24" s="24">
        <f>'Tasas de Uso'!D22</f>
        <v>13.449254976880402</v>
      </c>
      <c r="G24" s="28">
        <f>'Tasas de Uso'!E22</f>
        <v>1.5242714967889224</v>
      </c>
      <c r="J24" t="str">
        <f t="shared" si="0"/>
        <v>Infección Respiratoria Aguda (IRA) Infantil</v>
      </c>
    </row>
    <row r="25" spans="1:10" x14ac:dyDescent="0.2">
      <c r="A25" s="13"/>
      <c r="B25" s="24">
        <v>6</v>
      </c>
      <c r="C25" s="24">
        <f>'Tasas de Uso'!A25</f>
        <v>19</v>
      </c>
      <c r="D25" s="29" t="s">
        <v>84</v>
      </c>
      <c r="E25" s="24">
        <f>'Tasas de Uso'!C25</f>
        <v>21820.724617691016</v>
      </c>
      <c r="F25" s="24">
        <f>'Tasas de Uso'!D25</f>
        <v>8459.9382713584691</v>
      </c>
      <c r="G25" s="28">
        <f>'Tasas de Uso'!E25</f>
        <v>2.579300689647599</v>
      </c>
      <c r="J25" t="str">
        <f t="shared" si="0"/>
        <v>Salud Oral Integral del Adulto de 60 años</v>
      </c>
    </row>
    <row r="26" spans="1:10" ht="22.5" x14ac:dyDescent="0.2">
      <c r="A26" s="13"/>
      <c r="B26" s="24">
        <v>7</v>
      </c>
      <c r="C26" s="24">
        <f>'Tasas de Uso'!A20</f>
        <v>14</v>
      </c>
      <c r="D26" s="29" t="s">
        <v>29</v>
      </c>
      <c r="E26" s="24">
        <f>'Tasas de Uso'!C20</f>
        <v>30.005217656075168</v>
      </c>
      <c r="F26" s="24">
        <f>'Tasas de Uso'!D20</f>
        <v>10.970198980448668</v>
      </c>
      <c r="G26" s="28">
        <f>'Tasas de Uso'!E20</f>
        <v>2.7351571023963315</v>
      </c>
      <c r="J26" t="str">
        <f t="shared" si="0"/>
        <v>Vicios de refracción en personas de 65 años y más</v>
      </c>
    </row>
    <row r="27" spans="1:10" x14ac:dyDescent="0.2">
      <c r="A27" s="13"/>
      <c r="B27" s="24">
        <v>8</v>
      </c>
      <c r="C27" s="24">
        <f>'Tasas de Uso'!A18</f>
        <v>12</v>
      </c>
      <c r="D27" s="29" t="s">
        <v>24</v>
      </c>
      <c r="E27" s="24">
        <f>'Tasas de Uso'!C18</f>
        <v>186.32596794632053</v>
      </c>
      <c r="F27" s="24">
        <f>'Tasas de Uso'!D18</f>
        <v>136.93940431359124</v>
      </c>
      <c r="G27" s="28">
        <f>'Tasas de Uso'!E18</f>
        <v>1.3606453809280057</v>
      </c>
      <c r="J27" t="str">
        <f t="shared" si="0"/>
        <v>Prematurez</v>
      </c>
    </row>
    <row r="28" spans="1:10" x14ac:dyDescent="0.2">
      <c r="A28" s="13"/>
      <c r="B28" s="24">
        <v>9</v>
      </c>
      <c r="C28" s="24">
        <f>'Tasas de Uso'!A7</f>
        <v>1</v>
      </c>
      <c r="D28" s="29" t="s">
        <v>3</v>
      </c>
      <c r="E28" s="24">
        <f>'Tasas de Uso'!C7</f>
        <v>32.563294316813639</v>
      </c>
      <c r="F28" s="24">
        <f>'Tasas de Uso'!D7</f>
        <v>8.9646239004465382</v>
      </c>
      <c r="G28" s="28">
        <f>'Tasas de Uso'!E7</f>
        <v>3.6324216920234238</v>
      </c>
      <c r="J28" t="str">
        <f t="shared" si="0"/>
        <v>Cáncer Cérvicouterino</v>
      </c>
    </row>
    <row r="29" spans="1:10" ht="22.5" x14ac:dyDescent="0.2">
      <c r="A29" s="13"/>
      <c r="B29" s="24">
        <v>10</v>
      </c>
      <c r="C29" s="24">
        <f>'Tasas de Uso'!A12</f>
        <v>6</v>
      </c>
      <c r="D29" s="29" t="s">
        <v>36</v>
      </c>
      <c r="E29" s="24">
        <f>'Tasas de Uso'!C12</f>
        <v>7.9188503359664297</v>
      </c>
      <c r="F29" s="24">
        <f>'Tasas de Uso'!D12</f>
        <v>8.7894195245420459</v>
      </c>
      <c r="G29" s="28">
        <f>'Tasas de Uso'!E12</f>
        <v>0.90095259577213371</v>
      </c>
      <c r="J29" t="str">
        <f t="shared" si="0"/>
        <v>Órtesis (o ayudas técnicas) para personas de 65 años y más</v>
      </c>
    </row>
    <row r="30" spans="1:10" x14ac:dyDescent="0.2">
      <c r="A30" s="13"/>
      <c r="B30" s="24"/>
      <c r="C30" s="24">
        <f>'Tasas de Uso'!A16</f>
        <v>10</v>
      </c>
      <c r="D30" s="29" t="s">
        <v>83</v>
      </c>
      <c r="E30" s="24">
        <f>'Tasas de Uso'!C16</f>
        <v>13.007810105984468</v>
      </c>
      <c r="F30" s="24">
        <f>'Tasas de Uso'!D16</f>
        <v>4.9025177152088553</v>
      </c>
      <c r="G30" s="28">
        <f>'Tasas de Uso'!E16</f>
        <v>2.6532918107834544</v>
      </c>
      <c r="J30" t="str">
        <f t="shared" si="0"/>
        <v>Urgencia Odontológicas Ambulatoria</v>
      </c>
    </row>
    <row r="31" spans="1:10" ht="33.75" x14ac:dyDescent="0.2">
      <c r="A31" s="13"/>
      <c r="B31" s="24"/>
      <c r="C31" s="24">
        <f>'Tasas de Uso'!A27</f>
        <v>21</v>
      </c>
      <c r="D31" s="29" t="s">
        <v>80</v>
      </c>
      <c r="E31" s="24">
        <f>'Tasas de Uso'!C27</f>
        <v>1264.4945982376146</v>
      </c>
      <c r="F31" s="24">
        <f>'Tasas de Uso'!D27</f>
        <v>598.31554369579715</v>
      </c>
      <c r="G31" s="28">
        <f>'Tasas de Uso'!E27</f>
        <v>2.1134242818209721</v>
      </c>
      <c r="J31" t="str">
        <f t="shared" si="0"/>
        <v>Tratamiento médico en personas de 55 años y más con Artrosis de Cadera y/o Rodilla, Leve y Moderada</v>
      </c>
    </row>
    <row r="32" spans="1:10" ht="33.75" x14ac:dyDescent="0.2">
      <c r="A32" s="13"/>
      <c r="B32" s="24"/>
      <c r="C32" s="24">
        <f>'Tasas de Uso'!A50</f>
        <v>44</v>
      </c>
      <c r="D32" s="29" t="s">
        <v>92</v>
      </c>
      <c r="E32" s="24">
        <f>'Tasas de Uso'!C50</f>
        <v>14.928151772815475</v>
      </c>
      <c r="F32" s="24">
        <f>'Tasas de Uso'!D50</f>
        <v>28.149503061988476</v>
      </c>
      <c r="G32" s="28">
        <f>'Tasas de Uso'!E50</f>
        <v>0.53031670718811452</v>
      </c>
      <c r="J32" t="str">
        <f t="shared" si="0"/>
        <v>Hipoacusia bilateral en personas de 65 años y más que requieren uso de audífonos</v>
      </c>
    </row>
    <row r="33" spans="1:10" x14ac:dyDescent="0.2">
      <c r="A33" s="13"/>
      <c r="B33" s="24"/>
      <c r="C33" s="24">
        <f>'Tasas de Uso'!A44</f>
        <v>38</v>
      </c>
      <c r="D33" s="29" t="s">
        <v>21</v>
      </c>
      <c r="E33" s="24">
        <f>'Tasas de Uso'!C44</f>
        <v>108.5539392454541</v>
      </c>
      <c r="F33" s="24">
        <f>'Tasas de Uso'!D44</f>
        <v>27.594689204957582</v>
      </c>
      <c r="G33" s="28">
        <f>'Tasas de Uso'!E44</f>
        <v>3.9338706966104047</v>
      </c>
      <c r="J33" t="str">
        <f t="shared" si="0"/>
        <v>Hipertensión Arterial</v>
      </c>
    </row>
    <row r="34" spans="1:10" ht="22.5" x14ac:dyDescent="0.2">
      <c r="A34" s="13"/>
      <c r="B34" s="24"/>
      <c r="C34" s="24">
        <f>'Tasas de Uso'!A11</f>
        <v>5</v>
      </c>
      <c r="D34" s="29" t="s">
        <v>20</v>
      </c>
      <c r="E34" s="24">
        <f>'Tasas de Uso'!C11</f>
        <v>532.28822796125121</v>
      </c>
      <c r="F34" s="24">
        <f>'Tasas de Uso'!D11</f>
        <v>34.632064970454699</v>
      </c>
      <c r="G34" s="28">
        <f>'Tasas de Uso'!E11</f>
        <v>15.369809118092059</v>
      </c>
      <c r="J34" t="str">
        <f t="shared" si="0"/>
        <v>Neumonía Comunitaria de Manejo Ambulatorio</v>
      </c>
    </row>
    <row r="35" spans="1:10" ht="22.5" x14ac:dyDescent="0.2">
      <c r="A35" s="13"/>
      <c r="B35" s="24"/>
      <c r="C35" s="24">
        <f>'Tasas de Uso'!A53</f>
        <v>47</v>
      </c>
      <c r="D35" s="29" t="s">
        <v>40</v>
      </c>
      <c r="E35" s="24">
        <f>'Tasas de Uso'!C53</f>
        <v>22662.63729121986</v>
      </c>
      <c r="F35" s="24">
        <f>'Tasas de Uso'!D53</f>
        <v>11440.606571187869</v>
      </c>
      <c r="G35" s="28">
        <f>'Tasas de Uso'!E53</f>
        <v>1.980894732303238</v>
      </c>
      <c r="J35" t="str">
        <f t="shared" si="0"/>
        <v>Síndrome de dificultad respiratoria en el recién nacido</v>
      </c>
    </row>
    <row r="36" spans="1:10" x14ac:dyDescent="0.2">
      <c r="A36" s="13"/>
      <c r="B36" s="24"/>
      <c r="C36" s="24">
        <f>'Tasas de Uso'!A60</f>
        <v>54</v>
      </c>
      <c r="D36" s="29" t="s">
        <v>34</v>
      </c>
      <c r="E36" s="24">
        <f>'Tasas de Uso'!C60</f>
        <v>26621.044121044117</v>
      </c>
      <c r="F36" s="24">
        <f>'Tasas de Uso'!D60</f>
        <v>104.06464250734574</v>
      </c>
      <c r="G36" s="28">
        <f>'Tasas de Uso'!E60</f>
        <v>255.81257456551572</v>
      </c>
      <c r="J36" t="str">
        <f t="shared" si="0"/>
        <v>Depresión en personas de 15 años y más</v>
      </c>
    </row>
    <row r="37" spans="1:10" x14ac:dyDescent="0.2">
      <c r="A37" s="13"/>
      <c r="B37" s="24"/>
      <c r="C37" s="24">
        <f>'Tasas de Uso'!A59</f>
        <v>53</v>
      </c>
      <c r="D37" s="29" t="s">
        <v>278</v>
      </c>
      <c r="E37" s="24">
        <f>'Tasas de Uso'!C59</f>
        <v>22.316043262864888</v>
      </c>
      <c r="F37" s="24">
        <f>'Tasas de Uso'!D59</f>
        <v>9.6202823907313135</v>
      </c>
      <c r="G37" s="28">
        <f>'Tasas de Uso'!E59</f>
        <v>2.3196869235736095</v>
      </c>
      <c r="J37" t="str">
        <f t="shared" si="0"/>
        <v>Retinopatía del prematuro</v>
      </c>
    </row>
    <row r="38" spans="1:10" ht="22.5" x14ac:dyDescent="0.2">
      <c r="A38" s="13"/>
      <c r="B38" s="24"/>
      <c r="C38" s="24">
        <f>'Tasas de Uso'!A56</f>
        <v>50</v>
      </c>
      <c r="D38" s="29" t="s">
        <v>39</v>
      </c>
      <c r="E38" s="24">
        <f>'Tasas de Uso'!C56</f>
        <v>76.192766906222118</v>
      </c>
      <c r="F38" s="24">
        <f>'Tasas de Uso'!D56</f>
        <v>2.8616714731067123</v>
      </c>
      <c r="G38" s="28">
        <f>'Tasas de Uso'!E56</f>
        <v>26.625266954038253</v>
      </c>
      <c r="J38" t="str">
        <f t="shared" si="0"/>
        <v>Asma bronquial moderada y severa en menores de 15 años</v>
      </c>
    </row>
    <row r="39" spans="1:10" x14ac:dyDescent="0.2">
      <c r="A39" s="13"/>
      <c r="B39" s="24"/>
      <c r="C39" s="24">
        <f>'Tasas de Uso'!A14</f>
        <v>8</v>
      </c>
      <c r="D39" s="29" t="s">
        <v>5</v>
      </c>
      <c r="E39" s="24">
        <f>'Tasas de Uso'!C14</f>
        <v>107.24129965259165</v>
      </c>
      <c r="F39" s="24">
        <f>'Tasas de Uso'!D14</f>
        <v>81.155294005527495</v>
      </c>
      <c r="G39" s="28">
        <f>'Tasas de Uso'!E14</f>
        <v>1.3214331975100408</v>
      </c>
      <c r="J39" t="str">
        <f t="shared" si="0"/>
        <v>Infarto Agudo del Miocardio (IAM)</v>
      </c>
    </row>
    <row r="40" spans="1:10" ht="22.5" x14ac:dyDescent="0.2">
      <c r="A40" s="13"/>
      <c r="B40" s="24"/>
      <c r="C40" s="24">
        <f>'Tasas de Uso'!A69</f>
        <v>63</v>
      </c>
      <c r="D40" s="29" t="s">
        <v>275</v>
      </c>
      <c r="E40" s="24">
        <f>'Tasas de Uso'!C69</f>
        <v>7.9247222546578762</v>
      </c>
      <c r="F40" s="24">
        <f>'Tasas de Uso'!D69</f>
        <v>8.1506528313330282</v>
      </c>
      <c r="G40" s="28">
        <f>'Tasas de Uso'!E69</f>
        <v>0.97228067722298006</v>
      </c>
      <c r="J40" t="str">
        <f t="shared" si="0"/>
        <v>Hipoacusia neurosensorial bilateral del prematuro</v>
      </c>
    </row>
    <row r="41" spans="1:10" ht="33.75" x14ac:dyDescent="0.2">
      <c r="A41" s="13"/>
      <c r="B41" s="24"/>
      <c r="C41" s="24">
        <f>'Tasas de Uso'!A35</f>
        <v>29</v>
      </c>
      <c r="D41" s="29" t="s">
        <v>26</v>
      </c>
      <c r="E41" s="24">
        <f>'Tasas de Uso'!C35</f>
        <v>10988.900365635731</v>
      </c>
      <c r="F41" s="24">
        <f>'Tasas de Uso'!D35</f>
        <v>2788.6897336064385</v>
      </c>
      <c r="G41" s="28">
        <f>'Tasas de Uso'!E35</f>
        <v>3.9405245528782693</v>
      </c>
      <c r="J41" t="str">
        <f t="shared" si="0"/>
        <v>Colecistectomía preventiva del cancer de vesícula en personas de 35 a 49 años sintomáticos</v>
      </c>
    </row>
    <row r="42" spans="1:10" x14ac:dyDescent="0.2">
      <c r="A42" s="13"/>
      <c r="B42" s="24"/>
      <c r="C42" s="24">
        <f>'Tasas de Uso'!A43</f>
        <v>37</v>
      </c>
      <c r="D42" s="29" t="s">
        <v>7</v>
      </c>
      <c r="E42" s="24">
        <f>'Tasas de Uso'!C43</f>
        <v>220.87006838270091</v>
      </c>
      <c r="F42" s="24">
        <f>'Tasas de Uso'!D43</f>
        <v>44.784320499380541</v>
      </c>
      <c r="G42" s="28">
        <f>'Tasas de Uso'!E43</f>
        <v>4.9318615515391375</v>
      </c>
      <c r="J42" t="str">
        <f t="shared" si="0"/>
        <v>Diabetes Mellitus Tipo 2</v>
      </c>
    </row>
    <row r="43" spans="1:10" x14ac:dyDescent="0.2">
      <c r="A43" s="13"/>
      <c r="B43" s="24"/>
      <c r="C43" s="24">
        <f>'Tasas de Uso'!A29</f>
        <v>23</v>
      </c>
      <c r="D43" s="29" t="s">
        <v>30</v>
      </c>
      <c r="E43" s="24">
        <f>'Tasas de Uso'!C29</f>
        <v>51405.748255088765</v>
      </c>
      <c r="F43" s="24">
        <f>'Tasas de Uso'!D29</f>
        <v>22849.575060025156</v>
      </c>
      <c r="G43" s="28">
        <f>'Tasas de Uso'!E29</f>
        <v>2.2497463572100309</v>
      </c>
      <c r="J43" t="str">
        <f t="shared" si="0"/>
        <v>Estrabismo en menores de 9 años</v>
      </c>
    </row>
    <row r="44" spans="1:10" x14ac:dyDescent="0.2">
      <c r="A44" s="13"/>
      <c r="B44" s="24"/>
      <c r="C44" s="24">
        <f>'Tasas de Uso'!A19</f>
        <v>13</v>
      </c>
      <c r="D44" s="29" t="s">
        <v>11</v>
      </c>
      <c r="E44" s="24">
        <f>'Tasas de Uso'!C19</f>
        <v>182.49018249018249</v>
      </c>
      <c r="F44" s="24">
        <f>'Tasas de Uso'!D19</f>
        <v>104.06464250734574</v>
      </c>
      <c r="G44" s="28">
        <f>'Tasas de Uso'!E19</f>
        <v>1.7536233065644831</v>
      </c>
      <c r="J44" t="str">
        <f t="shared" si="0"/>
        <v>Cataratas</v>
      </c>
    </row>
    <row r="45" spans="1:10" ht="22.5" x14ac:dyDescent="0.2">
      <c r="A45" s="13"/>
      <c r="B45" s="24"/>
      <c r="C45" s="24">
        <f>'Tasas de Uso'!A31</f>
        <v>25</v>
      </c>
      <c r="D45" s="29" t="s">
        <v>38</v>
      </c>
      <c r="E45" s="24">
        <f>'Tasas de Uso'!C31</f>
        <v>44.389321622973355</v>
      </c>
      <c r="F45" s="24">
        <f>'Tasas de Uso'!D31</f>
        <v>18.836962737062805</v>
      </c>
      <c r="G45" s="28">
        <f>'Tasas de Uso'!E31</f>
        <v>2.3565010051028459</v>
      </c>
      <c r="J45" t="str">
        <f t="shared" si="0"/>
        <v>Enfermedad pulmonar obstructiva crónica de tratamiento ambulatorio</v>
      </c>
    </row>
    <row r="46" spans="1:10" x14ac:dyDescent="0.2">
      <c r="A46" s="13"/>
      <c r="B46" s="24"/>
      <c r="C46" s="24">
        <f>'Tasas de Uso'!A65</f>
        <v>59</v>
      </c>
      <c r="D46" s="29" t="s">
        <v>273</v>
      </c>
      <c r="E46" s="24">
        <f>'Tasas de Uso'!C65</f>
        <v>578.65557865557867</v>
      </c>
      <c r="F46" s="24">
        <f>'Tasas de Uso'!D65</f>
        <v>89.781260202415936</v>
      </c>
      <c r="G46" s="28">
        <f>'Tasas de Uso'!E65</f>
        <v>6.4451710451710449</v>
      </c>
      <c r="J46" t="str">
        <f t="shared" si="0"/>
        <v>Displasia broncopulmonar del prematuro</v>
      </c>
    </row>
    <row r="47" spans="1:10" x14ac:dyDescent="0.2">
      <c r="A47" s="13"/>
      <c r="B47" s="24"/>
      <c r="C47" s="24">
        <f>'Tasas de Uso'!A26</f>
        <v>20</v>
      </c>
      <c r="D47" s="29" t="s">
        <v>2</v>
      </c>
      <c r="E47" s="24">
        <f>'Tasas de Uso'!C26</f>
        <v>2017.0060577293245</v>
      </c>
      <c r="F47" s="24">
        <f>'Tasas de Uso'!D26</f>
        <v>86.457505265784292</v>
      </c>
      <c r="G47" s="28">
        <f>'Tasas de Uso'!E26</f>
        <v>23.329450133088194</v>
      </c>
      <c r="J47" t="str">
        <f t="shared" si="0"/>
        <v>Cardiopatías Congénitas Operables</v>
      </c>
    </row>
    <row r="48" spans="1:10" ht="22.5" x14ac:dyDescent="0.2">
      <c r="A48" s="13"/>
      <c r="B48" s="24"/>
      <c r="C48" s="24">
        <f>'Tasas de Uso'!A57</f>
        <v>51</v>
      </c>
      <c r="D48" s="29" t="s">
        <v>279</v>
      </c>
      <c r="E48" s="24">
        <f>'Tasas de Uso'!C57</f>
        <v>0.29596432431597408</v>
      </c>
      <c r="F48" s="24">
        <f>'Tasas de Uso'!D57</f>
        <v>2.9200729317415432E-2</v>
      </c>
      <c r="G48" s="28">
        <f>'Tasas de Uso'!E57</f>
        <v>10.135511380514039</v>
      </c>
      <c r="J48" t="str">
        <f t="shared" si="0"/>
        <v>Asma bronquial en personas de 15 años y más</v>
      </c>
    </row>
    <row r="49" spans="1:10" x14ac:dyDescent="0.2">
      <c r="A49" s="13"/>
      <c r="B49" s="24"/>
      <c r="C49" s="24">
        <f>'Tasas de Uso'!A24</f>
        <v>18</v>
      </c>
      <c r="D49" s="29" t="s">
        <v>9</v>
      </c>
      <c r="E49" s="24">
        <f>'Tasas de Uso'!C24</f>
        <v>1032.2730327197223</v>
      </c>
      <c r="F49" s="24">
        <f>'Tasas de Uso'!D24</f>
        <v>29.375933693319926</v>
      </c>
      <c r="G49" s="28">
        <f>'Tasas de Uso'!E24</f>
        <v>35.14009268595472</v>
      </c>
      <c r="J49" t="str">
        <f t="shared" si="0"/>
        <v>Disrafias Espinales</v>
      </c>
    </row>
    <row r="50" spans="1:10" ht="22.5" x14ac:dyDescent="0.2">
      <c r="A50" s="13"/>
      <c r="B50" s="24"/>
      <c r="C50" s="24">
        <f>'Tasas de Uso'!A23</f>
        <v>17</v>
      </c>
      <c r="D50" s="29" t="s">
        <v>37</v>
      </c>
      <c r="E50" s="24">
        <f>'Tasas de Uso'!C23</f>
        <v>18.444714077775512</v>
      </c>
      <c r="F50" s="24">
        <f>'Tasas de Uso'!D23</f>
        <v>12.210521299914229</v>
      </c>
      <c r="G50" s="28">
        <f>'Tasas de Uso'!E23</f>
        <v>1.5105591010193049</v>
      </c>
      <c r="J50" t="str">
        <f t="shared" si="0"/>
        <v>Accidente cerebrovascular isquémico en personas de 15 años y más</v>
      </c>
    </row>
    <row r="51" spans="1:10" ht="22.5" x14ac:dyDescent="0.2">
      <c r="A51" s="13"/>
      <c r="B51" s="24"/>
      <c r="C51" s="24">
        <f>'Tasas de Uso'!A10</f>
        <v>4</v>
      </c>
      <c r="D51" s="29" t="s">
        <v>285</v>
      </c>
      <c r="E51" s="24">
        <f>'Tasas de Uso'!C10</f>
        <v>117.72161465719282</v>
      </c>
      <c r="F51" s="24">
        <f>'Tasas de Uso'!D10</f>
        <v>40.735017397794529</v>
      </c>
      <c r="G51" s="28">
        <f>'Tasas de Uso'!E10</f>
        <v>2.8899365258051048</v>
      </c>
      <c r="J51" t="str">
        <f t="shared" si="0"/>
        <v>Prevención secundaria insuficiencia renal crónica terminal</v>
      </c>
    </row>
    <row r="52" spans="1:10" ht="22.5" x14ac:dyDescent="0.2">
      <c r="A52" s="13"/>
      <c r="B52" s="24"/>
      <c r="C52" s="24">
        <f>'Tasas de Uso'!A64</f>
        <v>58</v>
      </c>
      <c r="D52" s="29" t="s">
        <v>12</v>
      </c>
      <c r="E52" s="24">
        <f>'Tasas de Uso'!C64</f>
        <v>292.7927927927928</v>
      </c>
      <c r="F52" s="24">
        <f>'Tasas de Uso'!D64</f>
        <v>230.57460006529547</v>
      </c>
      <c r="G52" s="28">
        <f>'Tasas de Uso'!E64</f>
        <v>1.2698397512556805</v>
      </c>
      <c r="J52" t="str">
        <f t="shared" si="0"/>
        <v>Artrosis de Cadera Severa que requiere Prótesis</v>
      </c>
    </row>
    <row r="53" spans="1:10" x14ac:dyDescent="0.2">
      <c r="A53" s="13"/>
      <c r="B53" s="24"/>
      <c r="C53" s="24">
        <f>'Tasas de Uso'!A17</f>
        <v>11</v>
      </c>
      <c r="D53" s="29" t="s">
        <v>31</v>
      </c>
      <c r="E53" s="24">
        <f>'Tasas de Uso'!C17</f>
        <v>391.56801971209023</v>
      </c>
      <c r="F53" s="24">
        <f>'Tasas de Uso'!D17</f>
        <v>48.590013584179275</v>
      </c>
      <c r="G53" s="28">
        <f>'Tasas de Uso'!E17</f>
        <v>8.0586110360665408</v>
      </c>
      <c r="J53" t="str">
        <f t="shared" si="0"/>
        <v>Retinopatía diabética</v>
      </c>
    </row>
    <row r="54" spans="1:10" x14ac:dyDescent="0.2">
      <c r="A54" s="13"/>
      <c r="B54" s="24"/>
      <c r="C54" s="24">
        <f>'Tasas de Uso'!A9</f>
        <v>3</v>
      </c>
      <c r="D54" s="29" t="s">
        <v>86</v>
      </c>
      <c r="E54" s="24">
        <f>'Tasas de Uso'!C9</f>
        <v>9706.395715117349</v>
      </c>
      <c r="F54" s="24">
        <f>'Tasas de Uso'!D9</f>
        <v>106.19986918654688</v>
      </c>
      <c r="G54" s="28">
        <f>'Tasas de Uso'!E9</f>
        <v>91.397435698036901</v>
      </c>
      <c r="J54" t="str">
        <f t="shared" si="0"/>
        <v>Trauma Ocular grave</v>
      </c>
    </row>
    <row r="55" spans="1:10" x14ac:dyDescent="0.2">
      <c r="A55" s="13"/>
      <c r="B55" s="24"/>
      <c r="C55" s="24">
        <f>'Tasas de Uso'!A32</f>
        <v>26</v>
      </c>
      <c r="D55" s="29" t="s">
        <v>78</v>
      </c>
      <c r="E55" s="24">
        <f>'Tasas de Uso'!C32</f>
        <v>664.09098836648332</v>
      </c>
      <c r="F55" s="24">
        <f>'Tasas de Uso'!D32</f>
        <v>239.27404969785013</v>
      </c>
      <c r="G55" s="28">
        <f>'Tasas de Uso'!E32</f>
        <v>2.775440918917377</v>
      </c>
      <c r="J55" t="str">
        <f t="shared" si="0"/>
        <v>Cuidados Paliativos del Cáncer Terminal</v>
      </c>
    </row>
    <row r="56" spans="1:10" x14ac:dyDescent="0.2">
      <c r="A56" s="13"/>
      <c r="B56" s="24"/>
      <c r="C56" s="24">
        <f>'Tasas de Uso'!A13</f>
        <v>7</v>
      </c>
      <c r="D56" s="29" t="s">
        <v>27</v>
      </c>
      <c r="E56" s="24">
        <f>'Tasas de Uso'!C13</f>
        <v>745.56300752016477</v>
      </c>
      <c r="F56" s="24">
        <f>'Tasas de Uso'!D13</f>
        <v>217.10742247498376</v>
      </c>
      <c r="G56" s="28">
        <f>'Tasas de Uso'!E13</f>
        <v>3.4340742431598459</v>
      </c>
      <c r="J56" t="str">
        <f t="shared" si="0"/>
        <v>Cáncer gástrico</v>
      </c>
    </row>
    <row r="57" spans="1:10" ht="22.5" x14ac:dyDescent="0.2">
      <c r="A57" s="13"/>
      <c r="B57" s="24"/>
      <c r="C57" s="24">
        <f>'Tasas de Uso'!A15</f>
        <v>9</v>
      </c>
      <c r="D57" s="29" t="s">
        <v>85</v>
      </c>
      <c r="E57" s="24">
        <f>'Tasas de Uso'!C15</f>
        <v>360.36036036036035</v>
      </c>
      <c r="F57" s="24">
        <f>'Tasas de Uso'!D15</f>
        <v>44.890630101207968</v>
      </c>
      <c r="G57" s="28">
        <f>'Tasas de Uso'!E15</f>
        <v>8.0275184275184266</v>
      </c>
      <c r="J57" t="str">
        <f t="shared" si="0"/>
        <v>Atención de Urgencia del Traumatismo Cráneo Encefálico moderado o grave</v>
      </c>
    </row>
    <row r="58" spans="1:10" x14ac:dyDescent="0.2">
      <c r="A58" s="13"/>
      <c r="B58" s="24"/>
      <c r="C58" s="24">
        <f>'Tasas de Uso'!A61</f>
        <v>55</v>
      </c>
      <c r="D58" s="29" t="s">
        <v>8</v>
      </c>
      <c r="E58" s="24">
        <f>'Tasas de Uso'!C61</f>
        <v>5.457293394704303</v>
      </c>
      <c r="F58" s="24">
        <f>'Tasas de Uso'!D61</f>
        <v>1.5476386538230178</v>
      </c>
      <c r="G58" s="28">
        <f>'Tasas de Uso'!E61</f>
        <v>3.5262064443942087</v>
      </c>
      <c r="J58" t="str">
        <f t="shared" si="0"/>
        <v>Cáncer de Mama</v>
      </c>
    </row>
    <row r="59" spans="1:10" ht="33.75" x14ac:dyDescent="0.2">
      <c r="A59" s="13"/>
      <c r="B59" s="24"/>
      <c r="C59" s="24">
        <f>'Tasas de Uso'!A33</f>
        <v>27</v>
      </c>
      <c r="D59" s="29" t="s">
        <v>35</v>
      </c>
      <c r="E59" s="24">
        <f>'Tasas de Uso'!C33</f>
        <v>86.833045297484205</v>
      </c>
      <c r="F59" s="24">
        <f>'Tasas de Uso'!D33</f>
        <v>4.234105751025238</v>
      </c>
      <c r="G59" s="28">
        <f>'Tasas de Uso'!E33</f>
        <v>20.508001075896278</v>
      </c>
      <c r="J59" t="str">
        <f t="shared" si="0"/>
        <v>Tratamiento quirúrgico de la hiperplasia benigna de la próstata en personas sintomáticas</v>
      </c>
    </row>
    <row r="60" spans="1:10" ht="22.5" x14ac:dyDescent="0.2">
      <c r="A60" s="13"/>
      <c r="B60" s="24"/>
      <c r="C60" s="24">
        <f>'Tasas de Uso'!A38</f>
        <v>32</v>
      </c>
      <c r="D60" s="29" t="s">
        <v>283</v>
      </c>
      <c r="E60" s="24">
        <f>'Tasas de Uso'!C38</f>
        <v>14.733248437290321</v>
      </c>
      <c r="F60" s="24">
        <f>'Tasas de Uso'!D38</f>
        <v>4.2633064803426528</v>
      </c>
      <c r="G60" s="28">
        <f>'Tasas de Uso'!E38</f>
        <v>3.4558267169443968</v>
      </c>
      <c r="J60" t="str">
        <f t="shared" si="0"/>
        <v>Epilepsia no refractaria en personas de 15 años y más</v>
      </c>
    </row>
    <row r="61" spans="1:10" x14ac:dyDescent="0.2">
      <c r="A61" s="13"/>
      <c r="B61" s="24"/>
      <c r="C61" s="24">
        <f>'Tasas de Uso'!A42</f>
        <v>36</v>
      </c>
      <c r="D61" s="29" t="s">
        <v>282</v>
      </c>
      <c r="E61" s="24">
        <f>'Tasas de Uso'!C42</f>
        <v>3068.5214662279609</v>
      </c>
      <c r="F61" s="24">
        <f>'Tasas de Uso'!D42</f>
        <v>182.19903794265952</v>
      </c>
      <c r="G61" s="28">
        <f>'Tasas de Uso'!E42</f>
        <v>16.841589839753521</v>
      </c>
      <c r="J61" t="str">
        <f t="shared" si="0"/>
        <v>Enfermedad de Parkinson</v>
      </c>
    </row>
    <row r="62" spans="1:10" ht="22.5" x14ac:dyDescent="0.2">
      <c r="A62" s="13"/>
      <c r="B62" s="24"/>
      <c r="C62" s="24">
        <f>'Tasas de Uso'!A48</f>
        <v>42</v>
      </c>
      <c r="D62" s="29" t="s">
        <v>25</v>
      </c>
      <c r="E62" s="24">
        <f>'Tasas de Uso'!C48</f>
        <v>7.1103624256398659</v>
      </c>
      <c r="F62" s="24">
        <f>'Tasas de Uso'!D48</f>
        <v>1.5476386538230178</v>
      </c>
      <c r="G62" s="28">
        <f>'Tasas de Uso'!E48</f>
        <v>4.5943298250374278</v>
      </c>
      <c r="J62" t="str">
        <f t="shared" si="0"/>
        <v>Trastorno de Conducción que requiere Marcapaso</v>
      </c>
    </row>
    <row r="63" spans="1:10" x14ac:dyDescent="0.2">
      <c r="A63" s="13"/>
      <c r="B63" s="24"/>
      <c r="C63" s="24">
        <f>'Tasas de Uso'!A62</f>
        <v>56</v>
      </c>
      <c r="D63" s="29" t="s">
        <v>88</v>
      </c>
      <c r="E63" s="24">
        <f>'Tasas de Uso'!C62</f>
        <v>1719.9460911508588</v>
      </c>
      <c r="F63" s="24">
        <f>'Tasas de Uso'!D62</f>
        <v>798.42635735382009</v>
      </c>
      <c r="G63" s="28">
        <f>'Tasas de Uso'!E62</f>
        <v>2.1541699811253476</v>
      </c>
      <c r="J63" t="str">
        <f t="shared" si="0"/>
        <v>Artritis Reumatoide</v>
      </c>
    </row>
    <row r="64" spans="1:10" ht="33.75" x14ac:dyDescent="0.2">
      <c r="A64" s="13"/>
      <c r="B64" s="24"/>
      <c r="C64" s="24">
        <f>'Tasas de Uso'!A28</f>
        <v>22</v>
      </c>
      <c r="D64" s="29" t="s">
        <v>89</v>
      </c>
      <c r="E64" s="24">
        <f>'Tasas de Uso'!C28</f>
        <v>96.327095232756264</v>
      </c>
      <c r="F64" s="24">
        <f>'Tasas de Uso'!D28</f>
        <v>39.457116497136454</v>
      </c>
      <c r="G64" s="28">
        <f>'Tasas de Uso'!E28</f>
        <v>2.441311068429115</v>
      </c>
      <c r="J64" t="str">
        <f t="shared" si="0"/>
        <v>Consumo perjudicial y dependencia de riesgo bajo a moderado de alcohol y drogas en personas menores de 20 años</v>
      </c>
    </row>
    <row r="65" spans="1:10" ht="22.5" x14ac:dyDescent="0.2">
      <c r="A65" s="13"/>
      <c r="B65" s="24"/>
      <c r="C65" s="24">
        <f>'Tasas de Uso'!A54</f>
        <v>48</v>
      </c>
      <c r="D65" s="29" t="s">
        <v>28</v>
      </c>
      <c r="E65" s="24">
        <f>'Tasas de Uso'!C54</f>
        <v>10.272127646381248</v>
      </c>
      <c r="F65" s="24">
        <f>'Tasas de Uso'!D54</f>
        <v>2.8324707437892971</v>
      </c>
      <c r="G65" s="28">
        <f>'Tasas de Uso'!E54</f>
        <v>3.6265608987858888</v>
      </c>
      <c r="J65" t="str">
        <f t="shared" si="0"/>
        <v>Cáncer de próstata en personas de 15 años y más</v>
      </c>
    </row>
    <row r="66" spans="1:10" x14ac:dyDescent="0.2">
      <c r="A66" s="13"/>
      <c r="B66" s="24"/>
      <c r="C66" s="24">
        <f>'Tasas de Uso'!A45</f>
        <v>39</v>
      </c>
      <c r="D66" s="29" t="s">
        <v>14</v>
      </c>
      <c r="E66" s="24">
        <f>'Tasas de Uso'!C45</f>
        <v>828.72355925426962</v>
      </c>
      <c r="F66" s="24">
        <f>'Tasas de Uso'!D45</f>
        <v>962.08644148865801</v>
      </c>
      <c r="G66" s="28">
        <f>'Tasas de Uso'!E45</f>
        <v>0.86138160098376082</v>
      </c>
      <c r="J66" t="str">
        <f t="shared" si="0"/>
        <v>Cánceres Infantiles</v>
      </c>
    </row>
    <row r="67" spans="1:10" x14ac:dyDescent="0.2">
      <c r="A67" s="13"/>
      <c r="B67" s="24"/>
      <c r="C67" s="24">
        <f>'Tasas de Uso'!A51</f>
        <v>45</v>
      </c>
      <c r="D67" s="29" t="s">
        <v>16</v>
      </c>
      <c r="E67" s="24">
        <f>'Tasas de Uso'!C51</f>
        <v>8.6930583372395276</v>
      </c>
      <c r="F67" s="24">
        <f>'Tasas de Uso'!D51</f>
        <v>6.8125774325740966</v>
      </c>
      <c r="G67" s="28">
        <f>'Tasas de Uso'!E51</f>
        <v>1.2760307568283891</v>
      </c>
      <c r="J67" t="str">
        <f t="shared" si="0"/>
        <v>Cáncer de Testículo</v>
      </c>
    </row>
    <row r="68" spans="1:10" x14ac:dyDescent="0.2">
      <c r="A68" s="13"/>
      <c r="B68" s="24"/>
      <c r="C68" s="24">
        <f>'Tasas de Uso'!A41</f>
        <v>35</v>
      </c>
      <c r="D68" s="29" t="s">
        <v>1</v>
      </c>
      <c r="E68" s="24">
        <f>'Tasas de Uso'!C41</f>
        <v>194.95807368879798</v>
      </c>
      <c r="F68" s="24">
        <f>'Tasas de Uso'!D41</f>
        <v>114.79761254698901</v>
      </c>
      <c r="G68" s="28">
        <f>'Tasas de Uso'!E41</f>
        <v>1.6982763784307591</v>
      </c>
      <c r="J68" t="str">
        <f t="shared" si="0"/>
        <v>Insuficiencia Renal Crónica Terminal</v>
      </c>
    </row>
    <row r="69" spans="1:10" x14ac:dyDescent="0.2">
      <c r="A69" s="13"/>
      <c r="B69" s="24"/>
      <c r="C69" s="24">
        <f>'Tasas de Uso'!A37</f>
        <v>31</v>
      </c>
      <c r="D69" s="29" t="s">
        <v>15</v>
      </c>
      <c r="E69" s="24">
        <f>'Tasas de Uso'!C37</f>
        <v>134.64933027965523</v>
      </c>
      <c r="F69" s="24">
        <f>'Tasas de Uso'!D37</f>
        <v>14.337558094850976</v>
      </c>
      <c r="G69" s="28">
        <f>'Tasas de Uso'!E37</f>
        <v>9.3913712076264666</v>
      </c>
      <c r="J69" t="str">
        <f t="shared" si="0"/>
        <v>Esquizofrenia</v>
      </c>
    </row>
    <row r="70" spans="1:10" x14ac:dyDescent="0.2">
      <c r="A70" s="13"/>
      <c r="B70" s="24"/>
      <c r="C70" s="24">
        <f>'Tasas de Uso'!A67</f>
        <v>61</v>
      </c>
      <c r="D70" s="29" t="s">
        <v>22</v>
      </c>
      <c r="E70" s="24">
        <f>'Tasas de Uso'!C67</f>
        <v>200.84642936441543</v>
      </c>
      <c r="F70" s="24">
        <f>'Tasas de Uso'!D67</f>
        <v>226.63918803011532</v>
      </c>
      <c r="G70" s="28">
        <f>'Tasas de Uso'!E67</f>
        <v>0.88619462110730551</v>
      </c>
      <c r="J70" t="str">
        <f t="shared" si="0"/>
        <v>Epilepsia No Refractaria</v>
      </c>
    </row>
    <row r="71" spans="1:10" ht="22.5" x14ac:dyDescent="0.2">
      <c r="A71" s="13"/>
      <c r="B71" s="24"/>
      <c r="C71" s="24">
        <f>'Tasas de Uso'!A73</f>
        <v>67</v>
      </c>
      <c r="D71" s="29" t="s">
        <v>82</v>
      </c>
      <c r="E71" s="24">
        <f>'Tasas de Uso'!C73</f>
        <v>1.1333268028684862</v>
      </c>
      <c r="F71" s="24">
        <f>'Tasas de Uso'!D73</f>
        <v>3.1536787662808665</v>
      </c>
      <c r="G71" s="28">
        <f>'Tasas de Uso'!E73</f>
        <v>0.35936659592156828</v>
      </c>
      <c r="J71" t="str">
        <f t="shared" si="0"/>
        <v>Tratamiento quirúrgico de Hernia del Núcleo Pulposo lumbar</v>
      </c>
    </row>
    <row r="72" spans="1:10" x14ac:dyDescent="0.2">
      <c r="A72" s="13"/>
      <c r="B72" s="24"/>
      <c r="C72" s="24">
        <f>'Tasas de Uso'!A52</f>
        <v>46</v>
      </c>
      <c r="D72" s="29" t="s">
        <v>17</v>
      </c>
      <c r="E72" s="24">
        <f>'Tasas de Uso'!C52</f>
        <v>1538.4369950785465</v>
      </c>
      <c r="F72" s="24">
        <f>'Tasas de Uso'!D52</f>
        <v>40.501411563255203</v>
      </c>
      <c r="G72" s="28">
        <f>'Tasas de Uso'!E52</f>
        <v>37.984774744845915</v>
      </c>
      <c r="J72" t="str">
        <f t="shared" si="0"/>
        <v>Linfoma del Adulto</v>
      </c>
    </row>
    <row r="73" spans="1:10" ht="22.5" x14ac:dyDescent="0.2">
      <c r="B73" s="14"/>
      <c r="C73" s="24">
        <f>'Tasas de Uso'!A36</f>
        <v>30</v>
      </c>
      <c r="D73" s="29" t="s">
        <v>32</v>
      </c>
      <c r="E73" s="24">
        <f>'Tasas de Uso'!C36</f>
        <v>408.84177853841368</v>
      </c>
      <c r="F73" s="24">
        <f>'Tasas de Uso'!D36</f>
        <v>103.44292159551412</v>
      </c>
      <c r="G73" s="28">
        <f>'Tasas de Uso'!E36</f>
        <v>3.9523417574870914</v>
      </c>
      <c r="J73" t="str">
        <f t="shared" si="0"/>
        <v>Desprendimiento de retina regmatógeno no traumático</v>
      </c>
    </row>
    <row r="74" spans="1:10" x14ac:dyDescent="0.2">
      <c r="B74" s="14"/>
      <c r="C74" s="24">
        <f>'Tasas de Uso'!A39</f>
        <v>33</v>
      </c>
      <c r="D74" s="29" t="s">
        <v>13</v>
      </c>
      <c r="E74" s="24">
        <f>'Tasas de Uso'!C39</f>
        <v>9.4993302283831724</v>
      </c>
      <c r="F74" s="24">
        <f>'Tasas de Uso'!D39</f>
        <v>1.3704030882560672</v>
      </c>
      <c r="G74" s="28">
        <f>'Tasas de Uso'!E39</f>
        <v>6.9317781824847815</v>
      </c>
      <c r="J74" t="str">
        <f t="shared" si="0"/>
        <v>Fisura Labiopalatina</v>
      </c>
    </row>
    <row r="75" spans="1:10" ht="22.5" x14ac:dyDescent="0.2">
      <c r="B75" s="14"/>
      <c r="C75" s="24">
        <f>'Tasas de Uso'!A68</f>
        <v>62</v>
      </c>
      <c r="D75" s="29" t="s">
        <v>10</v>
      </c>
      <c r="E75" s="24">
        <f>'Tasas de Uso'!C68</f>
        <v>19.447021700176446</v>
      </c>
      <c r="F75" s="24">
        <f>'Tasas de Uso'!D68</f>
        <v>10.512262554269554</v>
      </c>
      <c r="G75" s="28">
        <f>'Tasas de Uso'!E68</f>
        <v>1.8499368332726849</v>
      </c>
      <c r="J75" t="str">
        <f t="shared" si="0"/>
        <v>Escoliosis, tratamiento quirúrgico en menores de 25 años</v>
      </c>
    </row>
    <row r="76" spans="1:10" x14ac:dyDescent="0.2">
      <c r="B76" s="14"/>
      <c r="C76" s="24">
        <f>'Tasas de Uso'!A40</f>
        <v>34</v>
      </c>
      <c r="D76" s="29" t="s">
        <v>46</v>
      </c>
      <c r="E76" s="24">
        <f>'Tasas de Uso'!C40</f>
        <v>362.82080323320764</v>
      </c>
      <c r="F76" s="24">
        <f>'Tasas de Uso'!D40</f>
        <v>599.99076765462689</v>
      </c>
      <c r="G76" s="28">
        <f>'Tasas de Uso'!E40</f>
        <v>0.60471064355119952</v>
      </c>
      <c r="J76" t="str">
        <f t="shared" si="0"/>
        <v>Politraumatizado grave</v>
      </c>
    </row>
    <row r="77" spans="1:10" ht="33.75" x14ac:dyDescent="0.2">
      <c r="B77" s="14"/>
      <c r="C77" s="24">
        <f>'Tasas de Uso'!A58</f>
        <v>52</v>
      </c>
      <c r="D77" s="29" t="s">
        <v>81</v>
      </c>
      <c r="E77" s="24">
        <f>'Tasas de Uso'!C58</f>
        <v>31.641296961242325</v>
      </c>
      <c r="F77" s="24">
        <f>'Tasas de Uso'!D58</f>
        <v>32.201527208615268</v>
      </c>
      <c r="G77" s="28">
        <f>'Tasas de Uso'!E58</f>
        <v>0.98260237026202113</v>
      </c>
      <c r="J77" t="str">
        <f t="shared" si="0"/>
        <v>Tratamiento quirúrgico de Tumores Primarios del Sistema Nervioso Central de personas de 15 años o más</v>
      </c>
    </row>
    <row r="78" spans="1:10" x14ac:dyDescent="0.2">
      <c r="B78" s="14"/>
      <c r="C78" s="24">
        <f>'Tasas de Uso'!A55</f>
        <v>49</v>
      </c>
      <c r="D78" s="29" t="s">
        <v>43</v>
      </c>
      <c r="E78" s="24">
        <f>'Tasas de Uso'!C55</f>
        <v>99.855475567387074</v>
      </c>
      <c r="F78" s="24">
        <f>'Tasas de Uso'!D55</f>
        <v>5.2853320064521938</v>
      </c>
      <c r="G78" s="28">
        <f>'Tasas de Uso'!E55</f>
        <v>18.892942854958996</v>
      </c>
      <c r="J78" t="str">
        <f t="shared" si="0"/>
        <v>Leucemia en personas de 15 años y más</v>
      </c>
    </row>
    <row r="79" spans="1:10" x14ac:dyDescent="0.2">
      <c r="B79" s="14"/>
      <c r="C79" s="24">
        <f>'Tasas de Uso'!A30</f>
        <v>24</v>
      </c>
      <c r="D79" s="29" t="s">
        <v>33</v>
      </c>
      <c r="E79" s="24">
        <f>'Tasas de Uso'!C30</f>
        <v>6785.6317856317864</v>
      </c>
      <c r="F79" s="24">
        <f>'Tasas de Uso'!D30</f>
        <v>940.66274893894877</v>
      </c>
      <c r="G79" s="28">
        <f>'Tasas de Uso'!E30</f>
        <v>7.2136712049944158</v>
      </c>
      <c r="J79" t="str">
        <f t="shared" si="0"/>
        <v>Hemofilia</v>
      </c>
    </row>
    <row r="80" spans="1:10" x14ac:dyDescent="0.2">
      <c r="B80" s="14"/>
      <c r="C80" s="24">
        <f>'Tasas de Uso'!A72</f>
        <v>66</v>
      </c>
      <c r="D80" s="29" t="s">
        <v>6</v>
      </c>
      <c r="E80" s="24">
        <f>'Tasas de Uso'!C72</f>
        <v>58837.49133749133</v>
      </c>
      <c r="F80" s="24">
        <f>'Tasas de Uso'!D72</f>
        <v>17905.239960822721</v>
      </c>
      <c r="G80" s="28">
        <f>'Tasas de Uso'!E72</f>
        <v>3.286048746971824</v>
      </c>
      <c r="J80" t="str">
        <f t="shared" si="0"/>
        <v>Diabetes Mellitus Tipo 1</v>
      </c>
    </row>
    <row r="81" spans="2:10" x14ac:dyDescent="0.2">
      <c r="B81" s="14"/>
      <c r="C81" s="24">
        <f>'Tasas de Uso'!A34</f>
        <v>28</v>
      </c>
      <c r="D81" s="29" t="s">
        <v>91</v>
      </c>
      <c r="E81" s="24">
        <f>'Tasas de Uso'!C34</f>
        <v>74.806813531446323</v>
      </c>
      <c r="F81" s="24">
        <f>'Tasas de Uso'!D34</f>
        <v>37.198671082396039</v>
      </c>
      <c r="G81" s="28">
        <f>'Tasas de Uso'!E34</f>
        <v>2.0110076880366843</v>
      </c>
      <c r="J81" t="str">
        <f t="shared" si="0"/>
        <v>Gran Quemado</v>
      </c>
    </row>
    <row r="82" spans="2:10" ht="22.5" x14ac:dyDescent="0.2">
      <c r="B82" s="14"/>
      <c r="C82" s="24">
        <f>'Tasas de Uso'!A46</f>
        <v>40</v>
      </c>
      <c r="D82" s="29" t="s">
        <v>281</v>
      </c>
      <c r="E82" s="24">
        <f>'Tasas de Uso'!C46</f>
        <v>1026.2185262185262</v>
      </c>
      <c r="F82" s="24">
        <f>'Tasas de Uso'!D46</f>
        <v>430.54195233431278</v>
      </c>
      <c r="G82" s="28">
        <f>'Tasas de Uso'!E46</f>
        <v>2.3835505939771342</v>
      </c>
      <c r="J82" t="str">
        <f t="shared" si="0"/>
        <v>Hemorragia Subaracnoidea secundaria a ruptura de Aneurismas Cerebrales</v>
      </c>
    </row>
    <row r="83" spans="2:10" x14ac:dyDescent="0.2">
      <c r="B83" s="14"/>
      <c r="C83" s="24">
        <f>'Tasas de Uso'!A71</f>
        <v>65</v>
      </c>
      <c r="D83" s="29" t="s">
        <v>276</v>
      </c>
      <c r="E83" s="24">
        <f>'Tasas de Uso'!C71</f>
        <v>45929.198429198434</v>
      </c>
      <c r="F83" s="24">
        <f>'Tasas de Uso'!D71</f>
        <v>857.00293829578845</v>
      </c>
      <c r="G83" s="28">
        <f>'Tasas de Uso'!E71</f>
        <v>53.592813252813258</v>
      </c>
      <c r="J83" t="str">
        <f t="shared" si="0"/>
        <v>Artritis idiopática juvenil</v>
      </c>
    </row>
    <row r="84" spans="2:10" x14ac:dyDescent="0.2">
      <c r="B84" s="14"/>
      <c r="C84" s="24">
        <f>'Tasas de Uso'!A49</f>
        <v>43</v>
      </c>
      <c r="D84" s="29" t="s">
        <v>280</v>
      </c>
      <c r="E84" s="24">
        <f>'Tasas de Uso'!C49</f>
        <v>12.577572537471433</v>
      </c>
      <c r="F84" s="24">
        <f>'Tasas de Uso'!D49</f>
        <v>12.433884494424854</v>
      </c>
      <c r="G84" s="28">
        <f>'Tasas de Uso'!E49</f>
        <v>1.0115561667885049</v>
      </c>
      <c r="J84" t="str">
        <f t="shared" si="0"/>
        <v>Hepatitis C</v>
      </c>
    </row>
    <row r="85" spans="2:10" x14ac:dyDescent="0.2">
      <c r="B85" s="14"/>
      <c r="C85" s="24">
        <f>'Tasas de Uso'!A66</f>
        <v>60</v>
      </c>
      <c r="D85" s="29" t="s">
        <v>274</v>
      </c>
      <c r="E85" s="24">
        <f>'Tasas de Uso'!C66</f>
        <v>42.083732363251421</v>
      </c>
      <c r="F85" s="24">
        <f>'Tasas de Uso'!D66</f>
        <v>29.818986467168589</v>
      </c>
      <c r="G85" s="28">
        <f>'Tasas de Uso'!E66</f>
        <v>1.4113065985521207</v>
      </c>
      <c r="J85" t="str">
        <f>+TRIM(D85)</f>
        <v>Hepatitis B</v>
      </c>
    </row>
    <row r="86" spans="2:10" x14ac:dyDescent="0.2">
      <c r="B86" s="14"/>
      <c r="C86" s="24">
        <f>'Tasas de Uso'!A74</f>
        <v>68</v>
      </c>
      <c r="D86" s="29" t="s">
        <v>277</v>
      </c>
      <c r="E86" s="24">
        <f>'Tasas de Uso'!C74</f>
        <v>1.9490333552515369</v>
      </c>
      <c r="F86" s="24">
        <f>'Tasas de Uso'!D74</f>
        <v>1.8396459469971722</v>
      </c>
      <c r="G86" s="28">
        <f>'Tasas de Uso'!E74</f>
        <v>1.0594611199143598</v>
      </c>
      <c r="J86" t="str">
        <f>+TRIM(D86)</f>
        <v>Esclerosis múltiple recurrente remitente</v>
      </c>
    </row>
    <row r="87" spans="2:10" x14ac:dyDescent="0.2">
      <c r="B87" s="14"/>
      <c r="C87" s="24">
        <f>'Tasas de Uso'!A70</f>
        <v>64</v>
      </c>
      <c r="D87" s="29" t="s">
        <v>87</v>
      </c>
      <c r="E87" s="24">
        <f>'Tasas de Uso'!C70</f>
        <v>193.49570032413868</v>
      </c>
      <c r="F87" s="24">
        <f>'Tasas de Uso'!D70</f>
        <v>5.7525436755308403</v>
      </c>
      <c r="G87" s="28">
        <f>'Tasas de Uso'!E70</f>
        <v>33.636546063473922</v>
      </c>
      <c r="J87" t="str">
        <f>+TRIM(D87)</f>
        <v>Fibrosis Quística</v>
      </c>
    </row>
    <row r="88" spans="2:10" x14ac:dyDescent="0.2">
      <c r="B88" s="14"/>
      <c r="C88" s="24">
        <f>'Tasas de Uso'!A63</f>
        <v>57</v>
      </c>
      <c r="D88" s="29" t="s">
        <v>79</v>
      </c>
      <c r="E88" s="24">
        <f>'Tasas de Uso'!C63</f>
        <v>767.49826749826752</v>
      </c>
      <c r="F88" s="24">
        <f>'Tasas de Uso'!D63</f>
        <v>67.335945151811941</v>
      </c>
      <c r="G88" s="28">
        <v>9999999</v>
      </c>
      <c r="J88" t="str">
        <f>+TRIM(D88)</f>
        <v>VIH/SIDA</v>
      </c>
    </row>
    <row r="89" spans="2:10" x14ac:dyDescent="0.2">
      <c r="C89" s="13"/>
      <c r="D89" s="13"/>
      <c r="E89" s="13"/>
      <c r="F89" s="13"/>
      <c r="G89" s="13"/>
    </row>
    <row r="90" spans="2:10" x14ac:dyDescent="0.2">
      <c r="C90" s="13"/>
      <c r="D90" s="13"/>
      <c r="E90" s="13"/>
      <c r="F90" s="13"/>
      <c r="G90" s="13"/>
    </row>
    <row r="91" spans="2:10" x14ac:dyDescent="0.2">
      <c r="C91" s="13"/>
      <c r="D91" s="13"/>
      <c r="E91" s="13"/>
      <c r="F91" s="13"/>
      <c r="G91" s="13"/>
    </row>
    <row r="92" spans="2:10" x14ac:dyDescent="0.2">
      <c r="C92" s="13"/>
      <c r="D92" s="13"/>
      <c r="E92" s="13"/>
      <c r="F92" s="13"/>
      <c r="G92" s="13"/>
    </row>
    <row r="93" spans="2:10" x14ac:dyDescent="0.2">
      <c r="C93" s="13"/>
      <c r="D93" s="13"/>
      <c r="E93" s="13"/>
      <c r="F93" s="13"/>
      <c r="G93" s="13"/>
    </row>
    <row r="94" spans="2:10" x14ac:dyDescent="0.2">
      <c r="C94" s="13"/>
      <c r="D94" s="13"/>
      <c r="E94" s="13"/>
      <c r="F94" s="13"/>
      <c r="G94" s="13"/>
    </row>
    <row r="95" spans="2:10" x14ac:dyDescent="0.2">
      <c r="C95" s="13"/>
      <c r="D95" s="13"/>
      <c r="E95" s="13"/>
      <c r="F95" s="13"/>
      <c r="G95" s="13"/>
    </row>
    <row r="96" spans="2:10" x14ac:dyDescent="0.2">
      <c r="C96" s="13"/>
      <c r="D96" s="13"/>
      <c r="E96" s="13"/>
      <c r="F96" s="13"/>
      <c r="G96" s="13"/>
    </row>
    <row r="97" spans="3:7" x14ac:dyDescent="0.2">
      <c r="C97" s="13"/>
      <c r="D97" s="13"/>
      <c r="E97" s="13"/>
      <c r="F97" s="13"/>
      <c r="G97" s="13"/>
    </row>
    <row r="98" spans="3:7" x14ac:dyDescent="0.2">
      <c r="C98" s="13"/>
      <c r="D98" s="13"/>
      <c r="E98" s="13"/>
      <c r="F98" s="13"/>
      <c r="G98" s="13"/>
    </row>
    <row r="99" spans="3:7" x14ac:dyDescent="0.2">
      <c r="C99" s="13"/>
      <c r="D99" s="13"/>
      <c r="E99" s="13"/>
      <c r="F99" s="13"/>
      <c r="G99" s="13"/>
    </row>
  </sheetData>
  <sortState ref="C20:G88">
    <sortCondition descending="1" ref="E20:E88"/>
  </sortState>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I15"/>
  <sheetViews>
    <sheetView workbookViewId="0">
      <selection activeCell="B4" sqref="B4"/>
    </sheetView>
  </sheetViews>
  <sheetFormatPr baseColWidth="10" defaultRowHeight="12.75" x14ac:dyDescent="0.2"/>
  <cols>
    <col min="1" max="1" width="18.42578125" bestFit="1" customWidth="1"/>
    <col min="2" max="2" width="13.5703125" bestFit="1" customWidth="1"/>
    <col min="3" max="3" width="12.5703125" bestFit="1" customWidth="1"/>
    <col min="4" max="4" width="11" bestFit="1" customWidth="1"/>
    <col min="5" max="5" width="12.5703125" bestFit="1" customWidth="1"/>
    <col min="6" max="6" width="13.5703125" bestFit="1" customWidth="1"/>
    <col min="7" max="7" width="12.5703125" bestFit="1" customWidth="1"/>
  </cols>
  <sheetData>
    <row r="1" spans="1:9" ht="13.5" thickBot="1" x14ac:dyDescent="0.25">
      <c r="A1" s="30"/>
      <c r="B1" s="30"/>
      <c r="C1" s="30"/>
      <c r="D1" s="30"/>
      <c r="E1" s="30"/>
      <c r="F1" s="30"/>
      <c r="G1" s="30"/>
    </row>
    <row r="2" spans="1:9" x14ac:dyDescent="0.2">
      <c r="A2" s="539"/>
      <c r="B2" s="536" t="s">
        <v>193</v>
      </c>
      <c r="C2" s="537"/>
      <c r="D2" s="537" t="s">
        <v>192</v>
      </c>
      <c r="E2" s="537"/>
      <c r="F2" s="537" t="s">
        <v>217</v>
      </c>
      <c r="G2" s="538"/>
    </row>
    <row r="3" spans="1:9" ht="26.25" thickBot="1" x14ac:dyDescent="0.25">
      <c r="A3" s="540"/>
      <c r="B3" s="47" t="s">
        <v>287</v>
      </c>
      <c r="C3" s="48" t="s">
        <v>288</v>
      </c>
      <c r="D3" s="48" t="s">
        <v>287</v>
      </c>
      <c r="E3" s="48" t="s">
        <v>288</v>
      </c>
      <c r="F3" s="48" t="s">
        <v>287</v>
      </c>
      <c r="G3" s="49" t="s">
        <v>288</v>
      </c>
    </row>
    <row r="4" spans="1:9" x14ac:dyDescent="0.2">
      <c r="A4" s="50" t="s">
        <v>289</v>
      </c>
      <c r="B4" s="36">
        <v>7284044</v>
      </c>
      <c r="C4" s="41">
        <f>+B4/$B$8</f>
        <v>0.60444891296527614</v>
      </c>
      <c r="D4" s="34">
        <v>348485</v>
      </c>
      <c r="E4" s="41">
        <f>+D4/$D$8</f>
        <v>0.53134215028253062</v>
      </c>
      <c r="F4" s="35">
        <f>+D4+B4</f>
        <v>7632529</v>
      </c>
      <c r="G4" s="44">
        <f>+F4/$F$8</f>
        <v>0.60067546121980764</v>
      </c>
    </row>
    <row r="5" spans="1:9" x14ac:dyDescent="0.2">
      <c r="A5" s="51" t="s">
        <v>290</v>
      </c>
      <c r="B5" s="37">
        <v>4763311</v>
      </c>
      <c r="C5" s="42">
        <f>+B5/$B$8</f>
        <v>0.39527193356678553</v>
      </c>
      <c r="D5" s="31">
        <v>304118</v>
      </c>
      <c r="E5" s="42">
        <f>+D5/$D$8</f>
        <v>0.46369488517331497</v>
      </c>
      <c r="F5" s="32">
        <f>+D5+B5</f>
        <v>5067429</v>
      </c>
      <c r="G5" s="45">
        <f>+F5/$F$8</f>
        <v>0.3988036274442755</v>
      </c>
    </row>
    <row r="6" spans="1:9" x14ac:dyDescent="0.2">
      <c r="A6" s="51" t="s">
        <v>291</v>
      </c>
      <c r="B6" s="37">
        <v>3364</v>
      </c>
      <c r="C6" s="42">
        <f>+B6/$B$8</f>
        <v>2.791534679383031E-4</v>
      </c>
      <c r="D6" s="31">
        <v>36</v>
      </c>
      <c r="E6" s="42">
        <f>+D6/$D$8</f>
        <v>5.4889930442260371E-5</v>
      </c>
      <c r="F6" s="32">
        <f>+D6+B6</f>
        <v>3400</v>
      </c>
      <c r="G6" s="45">
        <f>+F6/$F$8</f>
        <v>2.6757796375845359E-4</v>
      </c>
    </row>
    <row r="7" spans="1:9" x14ac:dyDescent="0.2">
      <c r="A7" s="51" t="s">
        <v>79</v>
      </c>
      <c r="B7" s="37"/>
      <c r="C7" s="42">
        <f>+B7/$B$8</f>
        <v>0</v>
      </c>
      <c r="D7" s="31">
        <v>3219</v>
      </c>
      <c r="E7" s="42">
        <f>+D7/$D$8</f>
        <v>4.9080746137121142E-3</v>
      </c>
      <c r="F7" s="32">
        <f>+D7+B7</f>
        <v>3219</v>
      </c>
      <c r="G7" s="45">
        <f>+F7/$F$8</f>
        <v>2.5333337215837119E-4</v>
      </c>
    </row>
    <row r="8" spans="1:9" ht="13.5" thickBot="1" x14ac:dyDescent="0.25">
      <c r="A8" s="52" t="s">
        <v>98</v>
      </c>
      <c r="B8" s="38">
        <f>+SUM(B4:B7)</f>
        <v>12050719</v>
      </c>
      <c r="C8" s="43">
        <f>+B8/$B$8</f>
        <v>1</v>
      </c>
      <c r="D8" s="40">
        <f>+SUM(D4:D7)</f>
        <v>655858</v>
      </c>
      <c r="E8" s="43">
        <f>+D8/$D$8</f>
        <v>1</v>
      </c>
      <c r="F8" s="33">
        <f>+D8+B8</f>
        <v>12706577</v>
      </c>
      <c r="G8" s="46">
        <f>+F8/$F$8</f>
        <v>1</v>
      </c>
    </row>
    <row r="11" spans="1:9" x14ac:dyDescent="0.2">
      <c r="B11" s="18"/>
    </row>
    <row r="13" spans="1:9" x14ac:dyDescent="0.2">
      <c r="D13" s="39"/>
      <c r="F13" s="39"/>
    </row>
    <row r="14" spans="1:9" x14ac:dyDescent="0.2">
      <c r="D14" s="39"/>
      <c r="F14" s="39"/>
      <c r="I14" s="39"/>
    </row>
    <row r="15" spans="1:9" x14ac:dyDescent="0.2">
      <c r="I15" s="39"/>
    </row>
  </sheetData>
  <mergeCells count="4">
    <mergeCell ref="B2:C2"/>
    <mergeCell ref="D2:E2"/>
    <mergeCell ref="F2:G2"/>
    <mergeCell ref="A2:A3"/>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3:L28"/>
  <sheetViews>
    <sheetView showGridLines="0" workbookViewId="0">
      <selection activeCell="K14" sqref="K14:L14"/>
    </sheetView>
  </sheetViews>
  <sheetFormatPr baseColWidth="10" defaultRowHeight="12.75" x14ac:dyDescent="0.2"/>
  <sheetData>
    <row r="13" spans="11:12" ht="13.5" thickBot="1" x14ac:dyDescent="0.25">
      <c r="K13" s="30"/>
      <c r="L13" s="30"/>
    </row>
    <row r="14" spans="11:12" ht="13.5" thickBot="1" x14ac:dyDescent="0.25">
      <c r="K14" s="504" t="s">
        <v>67</v>
      </c>
      <c r="L14" s="505"/>
    </row>
    <row r="15" spans="11:12" x14ac:dyDescent="0.2">
      <c r="K15" s="30"/>
      <c r="L15" s="30"/>
    </row>
    <row r="28" spans="2:2" x14ac:dyDescent="0.2">
      <c r="B28" s="322" t="s">
        <v>350</v>
      </c>
    </row>
  </sheetData>
  <mergeCells count="1">
    <mergeCell ref="K14:L14"/>
  </mergeCells>
  <hyperlinks>
    <hyperlink ref="K14" location="Indice!A1" display="Volver al Indice"/>
    <hyperlink ref="K14:L14" location="Indice!B40" display="Volver al Indice"/>
  </hyperlink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3:L29"/>
  <sheetViews>
    <sheetView showGridLines="0" workbookViewId="0">
      <selection activeCell="K14" sqref="K14:L14"/>
    </sheetView>
  </sheetViews>
  <sheetFormatPr baseColWidth="10" defaultRowHeight="12.75" x14ac:dyDescent="0.2"/>
  <sheetData>
    <row r="13" spans="11:12" ht="13.5" thickBot="1" x14ac:dyDescent="0.25">
      <c r="K13" s="30"/>
      <c r="L13" s="30"/>
    </row>
    <row r="14" spans="11:12" ht="13.5" thickBot="1" x14ac:dyDescent="0.25">
      <c r="K14" s="504" t="s">
        <v>67</v>
      </c>
      <c r="L14" s="505"/>
    </row>
    <row r="15" spans="11:12" x14ac:dyDescent="0.2">
      <c r="K15" s="30"/>
      <c r="L15" s="30"/>
    </row>
    <row r="29" spans="2:2" x14ac:dyDescent="0.2">
      <c r="B29" s="322" t="s">
        <v>350</v>
      </c>
    </row>
  </sheetData>
  <mergeCells count="1">
    <mergeCell ref="K14:L14"/>
  </mergeCells>
  <hyperlinks>
    <hyperlink ref="K14" location="Indice!A1" display="Volver al Indice"/>
    <hyperlink ref="K14:L14" location="Indice!B42" display="Volver al Indice"/>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A1:K53"/>
  <sheetViews>
    <sheetView showGridLines="0" zoomScale="75" workbookViewId="0">
      <pane ySplit="4" topLeftCell="A5" activePane="bottomLeft" state="frozen"/>
      <selection pane="bottomLeft" sqref="A1:F1"/>
    </sheetView>
  </sheetViews>
  <sheetFormatPr baseColWidth="10" defaultColWidth="11.42578125" defaultRowHeight="12.75" x14ac:dyDescent="0.2"/>
  <cols>
    <col min="1" max="1" width="3.140625" style="122" customWidth="1"/>
    <col min="2" max="2" width="90.28515625" style="122" customWidth="1"/>
    <col min="3" max="3" width="15.28515625" style="122" customWidth="1"/>
    <col min="4" max="4" width="12.5703125" style="122" customWidth="1"/>
    <col min="5" max="5" width="14" style="122" customWidth="1"/>
    <col min="6" max="6" width="12" style="122" customWidth="1"/>
    <col min="7" max="7" width="11.42578125" style="122"/>
    <col min="8" max="8" width="8" style="122" bestFit="1" customWidth="1"/>
    <col min="9" max="16384" width="11.42578125" style="122"/>
  </cols>
  <sheetData>
    <row r="1" spans="1:11" ht="15.75" thickBot="1" x14ac:dyDescent="0.25">
      <c r="A1" s="457" t="s">
        <v>181</v>
      </c>
      <c r="B1" s="457"/>
      <c r="C1" s="457"/>
      <c r="D1" s="457"/>
      <c r="E1" s="457"/>
      <c r="F1" s="457"/>
      <c r="G1" s="75"/>
      <c r="H1" s="75"/>
    </row>
    <row r="2" spans="1:11" ht="29.25" customHeight="1" thickBot="1" x14ac:dyDescent="0.25">
      <c r="A2" s="473"/>
      <c r="B2" s="467" t="s">
        <v>0</v>
      </c>
      <c r="C2" s="463" t="s">
        <v>165</v>
      </c>
      <c r="D2" s="476"/>
      <c r="E2" s="477" t="s">
        <v>295</v>
      </c>
      <c r="F2" s="476"/>
      <c r="G2" s="477" t="s">
        <v>318</v>
      </c>
      <c r="H2" s="476"/>
    </row>
    <row r="3" spans="1:11" x14ac:dyDescent="0.2">
      <c r="A3" s="474"/>
      <c r="B3" s="468"/>
      <c r="C3" s="100" t="s">
        <v>54</v>
      </c>
      <c r="D3" s="123" t="s">
        <v>55</v>
      </c>
      <c r="E3" s="100" t="s">
        <v>54</v>
      </c>
      <c r="F3" s="123" t="s">
        <v>55</v>
      </c>
      <c r="G3" s="470" t="s">
        <v>54</v>
      </c>
      <c r="H3" s="470" t="s">
        <v>55</v>
      </c>
    </row>
    <row r="4" spans="1:11" ht="14.25" customHeight="1" thickBot="1" x14ac:dyDescent="0.25">
      <c r="A4" s="475"/>
      <c r="B4" s="469"/>
      <c r="C4" s="102">
        <v>38892</v>
      </c>
      <c r="D4" s="124">
        <v>38898</v>
      </c>
      <c r="E4" s="102" t="s">
        <v>57</v>
      </c>
      <c r="F4" s="124">
        <v>39080</v>
      </c>
      <c r="G4" s="471"/>
      <c r="H4" s="471"/>
    </row>
    <row r="5" spans="1:11" ht="13.5" thickBot="1" x14ac:dyDescent="0.25">
      <c r="A5" s="125">
        <v>1</v>
      </c>
      <c r="B5" s="105" t="s">
        <v>1</v>
      </c>
      <c r="C5" s="126">
        <v>4848</v>
      </c>
      <c r="D5" s="127">
        <v>392</v>
      </c>
      <c r="E5" s="126">
        <v>5759</v>
      </c>
      <c r="F5" s="127">
        <v>550</v>
      </c>
      <c r="G5" s="126">
        <v>2937</v>
      </c>
      <c r="H5" s="127">
        <v>309</v>
      </c>
      <c r="J5" s="458" t="s">
        <v>67</v>
      </c>
      <c r="K5" s="459"/>
    </row>
    <row r="6" spans="1:11" x14ac:dyDescent="0.2">
      <c r="A6" s="125">
        <v>2</v>
      </c>
      <c r="B6" s="109" t="s">
        <v>2</v>
      </c>
      <c r="C6" s="128">
        <v>5199</v>
      </c>
      <c r="D6" s="129">
        <v>358</v>
      </c>
      <c r="E6" s="128">
        <v>7916</v>
      </c>
      <c r="F6" s="129">
        <v>506</v>
      </c>
      <c r="G6" s="128">
        <v>5794</v>
      </c>
      <c r="H6" s="129">
        <v>330</v>
      </c>
    </row>
    <row r="7" spans="1:11" x14ac:dyDescent="0.2">
      <c r="A7" s="125">
        <v>3</v>
      </c>
      <c r="B7" s="109" t="s">
        <v>3</v>
      </c>
      <c r="C7" s="128">
        <v>18224</v>
      </c>
      <c r="D7" s="129">
        <v>1011</v>
      </c>
      <c r="E7" s="128">
        <v>24971</v>
      </c>
      <c r="F7" s="129">
        <v>1449</v>
      </c>
      <c r="G7" s="128">
        <v>15484</v>
      </c>
      <c r="H7" s="129">
        <v>1007</v>
      </c>
    </row>
    <row r="8" spans="1:11" x14ac:dyDescent="0.2">
      <c r="A8" s="125">
        <v>4</v>
      </c>
      <c r="B8" s="109" t="s">
        <v>4</v>
      </c>
      <c r="C8" s="128">
        <v>11139</v>
      </c>
      <c r="D8" s="129">
        <v>312</v>
      </c>
      <c r="E8" s="128">
        <v>16424</v>
      </c>
      <c r="F8" s="129">
        <v>526</v>
      </c>
      <c r="G8" s="128">
        <v>11072</v>
      </c>
      <c r="H8" s="129">
        <v>391</v>
      </c>
    </row>
    <row r="9" spans="1:11" x14ac:dyDescent="0.2">
      <c r="A9" s="125">
        <v>5</v>
      </c>
      <c r="B9" s="109" t="s">
        <v>5</v>
      </c>
      <c r="C9" s="128">
        <v>18859</v>
      </c>
      <c r="D9" s="129">
        <v>881</v>
      </c>
      <c r="E9" s="128">
        <v>38968</v>
      </c>
      <c r="F9" s="129">
        <v>1267</v>
      </c>
      <c r="G9" s="128">
        <v>30395</v>
      </c>
      <c r="H9" s="129">
        <v>807</v>
      </c>
    </row>
    <row r="10" spans="1:11" x14ac:dyDescent="0.2">
      <c r="A10" s="125">
        <v>6</v>
      </c>
      <c r="B10" s="109" t="s">
        <v>6</v>
      </c>
      <c r="C10" s="128">
        <v>1765</v>
      </c>
      <c r="D10" s="129">
        <v>1936</v>
      </c>
      <c r="E10" s="128">
        <v>2023</v>
      </c>
      <c r="F10" s="129">
        <v>2177</v>
      </c>
      <c r="G10" s="128">
        <v>975</v>
      </c>
      <c r="H10" s="129">
        <v>708</v>
      </c>
    </row>
    <row r="11" spans="1:11" x14ac:dyDescent="0.2">
      <c r="A11" s="125">
        <v>7</v>
      </c>
      <c r="B11" s="109" t="s">
        <v>7</v>
      </c>
      <c r="C11" s="128">
        <v>315064</v>
      </c>
      <c r="D11" s="129">
        <v>18401</v>
      </c>
      <c r="E11" s="128">
        <v>350524</v>
      </c>
      <c r="F11" s="129">
        <v>24175</v>
      </c>
      <c r="G11" s="128">
        <v>120482</v>
      </c>
      <c r="H11" s="129">
        <v>13408</v>
      </c>
    </row>
    <row r="12" spans="1:11" x14ac:dyDescent="0.2">
      <c r="A12" s="125">
        <v>8</v>
      </c>
      <c r="B12" s="109" t="s">
        <v>8</v>
      </c>
      <c r="C12" s="128">
        <v>8494</v>
      </c>
      <c r="D12" s="129">
        <v>1734</v>
      </c>
      <c r="E12" s="128">
        <v>12328</v>
      </c>
      <c r="F12" s="129">
        <v>2824</v>
      </c>
      <c r="G12" s="128">
        <v>8200</v>
      </c>
      <c r="H12" s="129">
        <v>2001</v>
      </c>
    </row>
    <row r="13" spans="1:11" x14ac:dyDescent="0.2">
      <c r="A13" s="125">
        <v>9</v>
      </c>
      <c r="B13" s="109" t="s">
        <v>9</v>
      </c>
      <c r="C13" s="128">
        <v>381</v>
      </c>
      <c r="D13" s="129">
        <v>15</v>
      </c>
      <c r="E13" s="128">
        <v>601</v>
      </c>
      <c r="F13" s="129">
        <v>25</v>
      </c>
      <c r="G13" s="128">
        <v>434</v>
      </c>
      <c r="H13" s="129">
        <v>18</v>
      </c>
    </row>
    <row r="14" spans="1:11" x14ac:dyDescent="0.2">
      <c r="A14" s="125">
        <v>10</v>
      </c>
      <c r="B14" s="109" t="s">
        <v>10</v>
      </c>
      <c r="C14" s="128">
        <v>279</v>
      </c>
      <c r="D14" s="129">
        <v>172</v>
      </c>
      <c r="E14" s="128">
        <v>498</v>
      </c>
      <c r="F14" s="129">
        <v>228</v>
      </c>
      <c r="G14" s="128">
        <v>369</v>
      </c>
      <c r="H14" s="129">
        <v>129</v>
      </c>
    </row>
    <row r="15" spans="1:11" x14ac:dyDescent="0.2">
      <c r="A15" s="125">
        <v>11</v>
      </c>
      <c r="B15" s="109" t="s">
        <v>11</v>
      </c>
      <c r="C15" s="128">
        <v>27083</v>
      </c>
      <c r="D15" s="129">
        <v>1673</v>
      </c>
      <c r="E15" s="128">
        <v>43264</v>
      </c>
      <c r="F15" s="129">
        <v>2458</v>
      </c>
      <c r="G15" s="128">
        <v>32534</v>
      </c>
      <c r="H15" s="129">
        <v>1497</v>
      </c>
    </row>
    <row r="16" spans="1:11" x14ac:dyDescent="0.2">
      <c r="A16" s="125">
        <v>12</v>
      </c>
      <c r="B16" s="109" t="s">
        <v>12</v>
      </c>
      <c r="C16" s="128">
        <v>1093</v>
      </c>
      <c r="D16" s="129">
        <v>193</v>
      </c>
      <c r="E16" s="128">
        <v>1635</v>
      </c>
      <c r="F16" s="129">
        <v>253</v>
      </c>
      <c r="G16" s="128">
        <v>1250</v>
      </c>
      <c r="H16" s="129">
        <v>134</v>
      </c>
    </row>
    <row r="17" spans="1:8" x14ac:dyDescent="0.2">
      <c r="A17" s="125">
        <v>13</v>
      </c>
      <c r="B17" s="109" t="s">
        <v>13</v>
      </c>
      <c r="C17" s="128">
        <v>429</v>
      </c>
      <c r="D17" s="129">
        <v>38</v>
      </c>
      <c r="E17" s="128">
        <v>535</v>
      </c>
      <c r="F17" s="129">
        <v>58</v>
      </c>
      <c r="G17" s="128">
        <v>283</v>
      </c>
      <c r="H17" s="129">
        <v>40</v>
      </c>
    </row>
    <row r="18" spans="1:8" x14ac:dyDescent="0.2">
      <c r="A18" s="125">
        <v>14</v>
      </c>
      <c r="B18" s="109" t="s">
        <v>14</v>
      </c>
      <c r="C18" s="128">
        <v>1100</v>
      </c>
      <c r="D18" s="129">
        <v>120</v>
      </c>
      <c r="E18" s="128">
        <v>1495</v>
      </c>
      <c r="F18" s="129">
        <v>168</v>
      </c>
      <c r="G18" s="128">
        <v>937</v>
      </c>
      <c r="H18" s="129">
        <v>105</v>
      </c>
    </row>
    <row r="19" spans="1:8" x14ac:dyDescent="0.2">
      <c r="A19" s="125">
        <v>15</v>
      </c>
      <c r="B19" s="109" t="s">
        <v>15</v>
      </c>
      <c r="C19" s="128">
        <v>2193</v>
      </c>
      <c r="D19" s="129">
        <v>148</v>
      </c>
      <c r="E19" s="128">
        <v>3119</v>
      </c>
      <c r="F19" s="129">
        <v>238</v>
      </c>
      <c r="G19" s="128">
        <v>1918</v>
      </c>
      <c r="H19" s="129">
        <v>165</v>
      </c>
    </row>
    <row r="20" spans="1:8" x14ac:dyDescent="0.2">
      <c r="A20" s="125">
        <v>16</v>
      </c>
      <c r="B20" s="109" t="s">
        <v>16</v>
      </c>
      <c r="C20" s="128">
        <v>1575</v>
      </c>
      <c r="D20" s="129">
        <v>285</v>
      </c>
      <c r="E20" s="128">
        <v>2403</v>
      </c>
      <c r="F20" s="129">
        <v>416</v>
      </c>
      <c r="G20" s="128">
        <v>1620</v>
      </c>
      <c r="H20" s="129">
        <v>266</v>
      </c>
    </row>
    <row r="21" spans="1:8" x14ac:dyDescent="0.2">
      <c r="A21" s="125">
        <v>17</v>
      </c>
      <c r="B21" s="109" t="s">
        <v>17</v>
      </c>
      <c r="C21" s="128">
        <v>1241</v>
      </c>
      <c r="D21" s="129">
        <v>229</v>
      </c>
      <c r="E21" s="128">
        <v>1812</v>
      </c>
      <c r="F21" s="129">
        <v>354</v>
      </c>
      <c r="G21" s="128">
        <v>1170</v>
      </c>
      <c r="H21" s="129">
        <v>234</v>
      </c>
    </row>
    <row r="22" spans="1:8" x14ac:dyDescent="0.2">
      <c r="A22" s="125">
        <v>18</v>
      </c>
      <c r="B22" s="109" t="s">
        <v>18</v>
      </c>
      <c r="C22" s="128">
        <v>190</v>
      </c>
      <c r="D22" s="129">
        <v>597</v>
      </c>
      <c r="E22" s="130">
        <v>8439</v>
      </c>
      <c r="F22" s="129">
        <v>771</v>
      </c>
      <c r="G22" s="130">
        <v>8439</v>
      </c>
      <c r="H22" s="129">
        <v>385</v>
      </c>
    </row>
    <row r="23" spans="1:8" x14ac:dyDescent="0.2">
      <c r="A23" s="125">
        <v>19</v>
      </c>
      <c r="B23" s="109" t="s">
        <v>19</v>
      </c>
      <c r="C23" s="128">
        <v>378229</v>
      </c>
      <c r="D23" s="129">
        <v>11619</v>
      </c>
      <c r="E23" s="128">
        <v>564181</v>
      </c>
      <c r="F23" s="129">
        <v>17450</v>
      </c>
      <c r="G23" s="128">
        <v>331356</v>
      </c>
      <c r="H23" s="129">
        <v>10295</v>
      </c>
    </row>
    <row r="24" spans="1:8" x14ac:dyDescent="0.2">
      <c r="A24" s="125">
        <v>20</v>
      </c>
      <c r="B24" s="109" t="s">
        <v>20</v>
      </c>
      <c r="C24" s="128">
        <v>28779</v>
      </c>
      <c r="D24" s="129">
        <v>120</v>
      </c>
      <c r="E24" s="128">
        <v>42317</v>
      </c>
      <c r="F24" s="129">
        <v>177</v>
      </c>
      <c r="G24" s="128">
        <v>24025</v>
      </c>
      <c r="H24" s="129">
        <v>96</v>
      </c>
    </row>
    <row r="25" spans="1:8" x14ac:dyDescent="0.2">
      <c r="A25" s="125">
        <v>21</v>
      </c>
      <c r="B25" s="109" t="s">
        <v>21</v>
      </c>
      <c r="C25" s="128">
        <v>994047</v>
      </c>
      <c r="D25" s="129">
        <v>34515</v>
      </c>
      <c r="E25" s="128">
        <v>1094478</v>
      </c>
      <c r="F25" s="129">
        <v>47263</v>
      </c>
      <c r="G25" s="128">
        <v>363126</v>
      </c>
      <c r="H25" s="129">
        <v>27415</v>
      </c>
    </row>
    <row r="26" spans="1:8" x14ac:dyDescent="0.2">
      <c r="A26" s="125">
        <v>22</v>
      </c>
      <c r="B26" s="109" t="s">
        <v>22</v>
      </c>
      <c r="C26" s="128">
        <v>1408</v>
      </c>
      <c r="D26" s="129">
        <v>317</v>
      </c>
      <c r="E26" s="128">
        <v>1935</v>
      </c>
      <c r="F26" s="129">
        <v>426</v>
      </c>
      <c r="G26" s="128">
        <v>1296</v>
      </c>
      <c r="H26" s="129">
        <v>212</v>
      </c>
    </row>
    <row r="27" spans="1:8" x14ac:dyDescent="0.2">
      <c r="A27" s="125">
        <v>23</v>
      </c>
      <c r="B27" s="109" t="s">
        <v>23</v>
      </c>
      <c r="C27" s="128">
        <v>86081</v>
      </c>
      <c r="D27" s="129">
        <v>7870</v>
      </c>
      <c r="E27" s="128">
        <v>123961</v>
      </c>
      <c r="F27" s="129">
        <v>12687</v>
      </c>
      <c r="G27" s="128">
        <v>79320</v>
      </c>
      <c r="H27" s="129">
        <v>9437</v>
      </c>
    </row>
    <row r="28" spans="1:8" x14ac:dyDescent="0.2">
      <c r="A28" s="125">
        <v>24</v>
      </c>
      <c r="B28" s="109" t="s">
        <v>24</v>
      </c>
      <c r="C28" s="128">
        <v>26739</v>
      </c>
      <c r="D28" s="129">
        <v>508</v>
      </c>
      <c r="E28" s="128">
        <v>36193</v>
      </c>
      <c r="F28" s="129">
        <v>740</v>
      </c>
      <c r="G28" s="128">
        <v>21565</v>
      </c>
      <c r="H28" s="129">
        <v>448</v>
      </c>
    </row>
    <row r="29" spans="1:8" x14ac:dyDescent="0.2">
      <c r="A29" s="125">
        <v>25</v>
      </c>
      <c r="B29" s="109" t="s">
        <v>25</v>
      </c>
      <c r="C29" s="128">
        <v>3575</v>
      </c>
      <c r="D29" s="129">
        <v>391</v>
      </c>
      <c r="E29" s="128">
        <v>4797</v>
      </c>
      <c r="F29" s="129">
        <v>624</v>
      </c>
      <c r="G29" s="128">
        <v>2977</v>
      </c>
      <c r="H29" s="129">
        <v>418</v>
      </c>
    </row>
    <row r="30" spans="1:8" ht="13.5" thickBot="1" x14ac:dyDescent="0.25">
      <c r="A30" s="125"/>
      <c r="B30" s="131" t="s">
        <v>59</v>
      </c>
      <c r="C30" s="132">
        <f t="shared" ref="C30:H30" si="0">SUM(C5:C29)</f>
        <v>1938014</v>
      </c>
      <c r="D30" s="133">
        <f t="shared" si="0"/>
        <v>83835</v>
      </c>
      <c r="E30" s="132">
        <f t="shared" si="0"/>
        <v>2390576</v>
      </c>
      <c r="F30" s="133">
        <f t="shared" si="0"/>
        <v>117810</v>
      </c>
      <c r="G30" s="132">
        <f t="shared" si="0"/>
        <v>1067958</v>
      </c>
      <c r="H30" s="133">
        <f t="shared" si="0"/>
        <v>70255</v>
      </c>
    </row>
    <row r="31" spans="1:8" ht="25.5" x14ac:dyDescent="0.2">
      <c r="A31" s="125">
        <v>26</v>
      </c>
      <c r="B31" s="134" t="s">
        <v>170</v>
      </c>
      <c r="C31" s="128"/>
      <c r="D31" s="129"/>
      <c r="E31" s="128">
        <v>9247</v>
      </c>
      <c r="F31" s="129">
        <v>461</v>
      </c>
      <c r="G31" s="128">
        <v>9247</v>
      </c>
      <c r="H31" s="129">
        <v>461</v>
      </c>
    </row>
    <row r="32" spans="1:8" x14ac:dyDescent="0.2">
      <c r="A32" s="125">
        <v>27</v>
      </c>
      <c r="B32" s="135" t="s">
        <v>27</v>
      </c>
      <c r="C32" s="128"/>
      <c r="D32" s="129"/>
      <c r="E32" s="128">
        <v>4097</v>
      </c>
      <c r="F32" s="129">
        <v>71</v>
      </c>
      <c r="G32" s="128">
        <v>4097</v>
      </c>
      <c r="H32" s="129">
        <v>71</v>
      </c>
    </row>
    <row r="33" spans="1:8" x14ac:dyDescent="0.2">
      <c r="A33" s="125">
        <v>28</v>
      </c>
      <c r="B33" s="135" t="s">
        <v>28</v>
      </c>
      <c r="C33" s="128"/>
      <c r="D33" s="129"/>
      <c r="E33" s="128">
        <v>1210</v>
      </c>
      <c r="F33" s="129">
        <v>465</v>
      </c>
      <c r="G33" s="128">
        <v>1210</v>
      </c>
      <c r="H33" s="129">
        <v>465</v>
      </c>
    </row>
    <row r="34" spans="1:8" x14ac:dyDescent="0.2">
      <c r="A34" s="125">
        <v>29</v>
      </c>
      <c r="B34" s="135" t="s">
        <v>29</v>
      </c>
      <c r="C34" s="136"/>
      <c r="D34" s="137"/>
      <c r="E34" s="128">
        <v>73334</v>
      </c>
      <c r="F34" s="129">
        <v>293</v>
      </c>
      <c r="G34" s="128">
        <v>73334</v>
      </c>
      <c r="H34" s="129">
        <v>293</v>
      </c>
    </row>
    <row r="35" spans="1:8" x14ac:dyDescent="0.2">
      <c r="A35" s="125">
        <v>30</v>
      </c>
      <c r="B35" s="135" t="s">
        <v>30</v>
      </c>
      <c r="C35" s="136"/>
      <c r="D35" s="137"/>
      <c r="E35" s="128">
        <v>2651</v>
      </c>
      <c r="F35" s="129">
        <v>258</v>
      </c>
      <c r="G35" s="128">
        <v>2651</v>
      </c>
      <c r="H35" s="129">
        <v>258</v>
      </c>
    </row>
    <row r="36" spans="1:8" x14ac:dyDescent="0.2">
      <c r="A36" s="125">
        <v>31</v>
      </c>
      <c r="B36" s="135" t="s">
        <v>31</v>
      </c>
      <c r="C36" s="136"/>
      <c r="D36" s="137"/>
      <c r="E36" s="128">
        <v>4964</v>
      </c>
      <c r="F36" s="129">
        <v>376</v>
      </c>
      <c r="G36" s="128">
        <v>4964</v>
      </c>
      <c r="H36" s="129">
        <v>376</v>
      </c>
    </row>
    <row r="37" spans="1:8" x14ac:dyDescent="0.2">
      <c r="A37" s="125">
        <v>32</v>
      </c>
      <c r="B37" s="135" t="s">
        <v>32</v>
      </c>
      <c r="C37" s="136"/>
      <c r="D37" s="137"/>
      <c r="E37" s="128">
        <v>652</v>
      </c>
      <c r="F37" s="129">
        <v>77</v>
      </c>
      <c r="G37" s="128">
        <v>652</v>
      </c>
      <c r="H37" s="129">
        <v>77</v>
      </c>
    </row>
    <row r="38" spans="1:8" x14ac:dyDescent="0.2">
      <c r="A38" s="125">
        <v>33</v>
      </c>
      <c r="B38" s="135" t="s">
        <v>33</v>
      </c>
      <c r="C38" s="136"/>
      <c r="D38" s="137"/>
      <c r="E38" s="128">
        <v>731</v>
      </c>
      <c r="F38" s="129">
        <v>39</v>
      </c>
      <c r="G38" s="128">
        <v>731</v>
      </c>
      <c r="H38" s="129">
        <v>39</v>
      </c>
    </row>
    <row r="39" spans="1:8" x14ac:dyDescent="0.2">
      <c r="A39" s="125">
        <v>34</v>
      </c>
      <c r="B39" s="135" t="s">
        <v>34</v>
      </c>
      <c r="C39" s="136"/>
      <c r="D39" s="137"/>
      <c r="E39" s="128">
        <v>111137</v>
      </c>
      <c r="F39" s="129">
        <v>14294</v>
      </c>
      <c r="G39" s="128">
        <v>111137</v>
      </c>
      <c r="H39" s="129">
        <v>14294</v>
      </c>
    </row>
    <row r="40" spans="1:8" ht="14.25" customHeight="1" x14ac:dyDescent="0.2">
      <c r="A40" s="125">
        <v>35</v>
      </c>
      <c r="B40" s="135" t="s">
        <v>35</v>
      </c>
      <c r="C40" s="136"/>
      <c r="D40" s="137"/>
      <c r="E40" s="128">
        <v>2040</v>
      </c>
      <c r="F40" s="129">
        <v>132</v>
      </c>
      <c r="G40" s="128">
        <v>2040</v>
      </c>
      <c r="H40" s="129">
        <v>132</v>
      </c>
    </row>
    <row r="41" spans="1:8" x14ac:dyDescent="0.2">
      <c r="A41" s="125">
        <v>36</v>
      </c>
      <c r="B41" s="135" t="s">
        <v>36</v>
      </c>
      <c r="C41" s="136"/>
      <c r="D41" s="137"/>
      <c r="E41" s="128">
        <v>9753</v>
      </c>
      <c r="F41" s="129">
        <v>34</v>
      </c>
      <c r="G41" s="128">
        <v>9753</v>
      </c>
      <c r="H41" s="129">
        <v>34</v>
      </c>
    </row>
    <row r="42" spans="1:8" x14ac:dyDescent="0.2">
      <c r="A42" s="125">
        <v>37</v>
      </c>
      <c r="B42" s="135" t="s">
        <v>37</v>
      </c>
      <c r="C42" s="136"/>
      <c r="D42" s="137"/>
      <c r="E42" s="128">
        <v>4236</v>
      </c>
      <c r="F42" s="129">
        <v>264</v>
      </c>
      <c r="G42" s="128">
        <v>4236</v>
      </c>
      <c r="H42" s="129">
        <v>264</v>
      </c>
    </row>
    <row r="43" spans="1:8" x14ac:dyDescent="0.2">
      <c r="A43" s="125">
        <v>38</v>
      </c>
      <c r="B43" s="135" t="s">
        <v>38</v>
      </c>
      <c r="C43" s="136"/>
      <c r="D43" s="137"/>
      <c r="E43" s="128">
        <v>25218</v>
      </c>
      <c r="F43" s="129">
        <v>606</v>
      </c>
      <c r="G43" s="128">
        <v>25218</v>
      </c>
      <c r="H43" s="129">
        <v>606</v>
      </c>
    </row>
    <row r="44" spans="1:8" x14ac:dyDescent="0.2">
      <c r="A44" s="125">
        <v>39</v>
      </c>
      <c r="B44" s="135" t="s">
        <v>39</v>
      </c>
      <c r="C44" s="136"/>
      <c r="D44" s="137"/>
      <c r="E44" s="128">
        <v>20002</v>
      </c>
      <c r="F44" s="129">
        <v>2096</v>
      </c>
      <c r="G44" s="128">
        <v>20002</v>
      </c>
      <c r="H44" s="129">
        <v>2096</v>
      </c>
    </row>
    <row r="45" spans="1:8" x14ac:dyDescent="0.2">
      <c r="A45" s="125">
        <v>40</v>
      </c>
      <c r="B45" s="135" t="s">
        <v>40</v>
      </c>
      <c r="C45" s="136"/>
      <c r="D45" s="137"/>
      <c r="E45" s="128">
        <v>1133</v>
      </c>
      <c r="F45" s="129">
        <v>65</v>
      </c>
      <c r="G45" s="128">
        <v>1133</v>
      </c>
      <c r="H45" s="129">
        <v>65</v>
      </c>
    </row>
    <row r="46" spans="1:8" x14ac:dyDescent="0.2">
      <c r="A46" s="125"/>
      <c r="B46" s="138" t="s">
        <v>61</v>
      </c>
      <c r="C46" s="139"/>
      <c r="D46" s="140"/>
      <c r="E46" s="132">
        <f>SUM(E31:E45)</f>
        <v>270405</v>
      </c>
      <c r="F46" s="133">
        <f>SUM(F31:F45)</f>
        <v>19531</v>
      </c>
      <c r="G46" s="132">
        <f>SUM(G31:G45)</f>
        <v>270405</v>
      </c>
      <c r="H46" s="133">
        <f>SUM(H31:H45)</f>
        <v>19531</v>
      </c>
    </row>
    <row r="47" spans="1:8" ht="13.5" thickBot="1" x14ac:dyDescent="0.25">
      <c r="A47" s="141"/>
      <c r="B47" s="142" t="s">
        <v>69</v>
      </c>
      <c r="C47" s="143"/>
      <c r="D47" s="144"/>
      <c r="E47" s="145">
        <f>+E46+E30</f>
        <v>2660981</v>
      </c>
      <c r="F47" s="146">
        <f>+F46+F30</f>
        <v>137341</v>
      </c>
      <c r="G47" s="145">
        <f>+G46+G30</f>
        <v>1338363</v>
      </c>
      <c r="H47" s="146">
        <f>+H46+H30</f>
        <v>89786</v>
      </c>
    </row>
    <row r="48" spans="1:8" ht="13.5" thickBot="1" x14ac:dyDescent="0.25">
      <c r="B48" s="147" t="s">
        <v>62</v>
      </c>
      <c r="C48" s="148">
        <f t="shared" ref="C48:H48" si="1">C46+C30</f>
        <v>1938014</v>
      </c>
      <c r="D48" s="149">
        <f t="shared" si="1"/>
        <v>83835</v>
      </c>
      <c r="E48" s="148">
        <f t="shared" si="1"/>
        <v>2660981</v>
      </c>
      <c r="F48" s="149">
        <f t="shared" si="1"/>
        <v>137341</v>
      </c>
      <c r="G48" s="148">
        <f>G46+G30</f>
        <v>1338363</v>
      </c>
      <c r="H48" s="149">
        <f t="shared" si="1"/>
        <v>89786</v>
      </c>
    </row>
    <row r="49" spans="2:11" x14ac:dyDescent="0.2">
      <c r="B49" s="122" t="s">
        <v>56</v>
      </c>
    </row>
    <row r="50" spans="2:11" x14ac:dyDescent="0.2">
      <c r="B50" s="119" t="s">
        <v>54</v>
      </c>
    </row>
    <row r="51" spans="2:11" ht="13.5" thickBot="1" x14ac:dyDescent="0.25">
      <c r="B51" s="119" t="s">
        <v>64</v>
      </c>
      <c r="D51" s="150"/>
      <c r="E51" s="150"/>
      <c r="F51" s="150"/>
      <c r="G51" s="150"/>
      <c r="H51" s="150"/>
    </row>
    <row r="52" spans="2:11" ht="15.75" thickBot="1" x14ac:dyDescent="0.25">
      <c r="B52" s="122" t="s">
        <v>350</v>
      </c>
      <c r="D52" s="150"/>
      <c r="E52" s="472"/>
      <c r="F52" s="472"/>
      <c r="G52" s="121"/>
      <c r="H52" s="121"/>
      <c r="J52" s="458" t="s">
        <v>67</v>
      </c>
      <c r="K52" s="459"/>
    </row>
    <row r="53" spans="2:11" x14ac:dyDescent="0.2">
      <c r="D53" s="150"/>
      <c r="E53" s="150"/>
      <c r="F53" s="150"/>
      <c r="G53" s="150"/>
      <c r="H53" s="150"/>
    </row>
  </sheetData>
  <mergeCells count="11">
    <mergeCell ref="A1:F1"/>
    <mergeCell ref="E52:F52"/>
    <mergeCell ref="J52:K52"/>
    <mergeCell ref="J5:K5"/>
    <mergeCell ref="A2:A4"/>
    <mergeCell ref="C2:D2"/>
    <mergeCell ref="E2:F2"/>
    <mergeCell ref="G2:H2"/>
    <mergeCell ref="B2:B4"/>
    <mergeCell ref="G3:G4"/>
    <mergeCell ref="H3:H4"/>
  </mergeCells>
  <phoneticPr fontId="2" type="noConversion"/>
  <hyperlinks>
    <hyperlink ref="J52" location="Indice!A1" display="Volver al Indice"/>
    <hyperlink ref="J5" location="Indice!A1" display="Volver al Indice"/>
    <hyperlink ref="J5:K5" location="Indice!B14" display="Volver al Indice"/>
    <hyperlink ref="J52:K52" location="Indice!B14" display="Volver al Indice"/>
  </hyperlinks>
  <pageMargins left="0.74803149606299213" right="0.74803149606299213" top="0.98425196850393704" bottom="0.98425196850393704" header="0" footer="0"/>
  <pageSetup scale="45" orientation="portrait"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3:L29"/>
  <sheetViews>
    <sheetView showGridLines="0" workbookViewId="0">
      <selection activeCell="K14" sqref="K14:L14"/>
    </sheetView>
  </sheetViews>
  <sheetFormatPr baseColWidth="10" defaultRowHeight="12.75" x14ac:dyDescent="0.2"/>
  <sheetData>
    <row r="13" spans="11:12" ht="13.5" thickBot="1" x14ac:dyDescent="0.25">
      <c r="K13" s="30"/>
      <c r="L13" s="30"/>
    </row>
    <row r="14" spans="11:12" ht="13.5" thickBot="1" x14ac:dyDescent="0.25">
      <c r="K14" s="504" t="s">
        <v>67</v>
      </c>
      <c r="L14" s="505"/>
    </row>
    <row r="15" spans="11:12" x14ac:dyDescent="0.2">
      <c r="K15" s="30"/>
      <c r="L15" s="30"/>
    </row>
    <row r="29" spans="2:2" x14ac:dyDescent="0.2">
      <c r="B29" s="322" t="s">
        <v>350</v>
      </c>
    </row>
  </sheetData>
  <mergeCells count="1">
    <mergeCell ref="K14:L14"/>
  </mergeCells>
  <hyperlinks>
    <hyperlink ref="K14" location="Indice!A1" display="Volver al Indice"/>
    <hyperlink ref="K14:L14" location="Indice!B44" display="Volver al Indice"/>
  </hyperlinks>
  <pageMargins left="0.7" right="0.7" top="0.75" bottom="0.75" header="0.3" footer="0.3"/>
  <pageSetup orientation="portrait" verticalDpi="1200"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pageSetUpPr fitToPage="1"/>
  </sheetPr>
  <dimension ref="A1:R84"/>
  <sheetViews>
    <sheetView showGridLines="0" topLeftCell="E14" workbookViewId="0">
      <selection activeCell="L37" sqref="L37"/>
    </sheetView>
  </sheetViews>
  <sheetFormatPr baseColWidth="10" defaultColWidth="11.42578125" defaultRowHeight="12.75" x14ac:dyDescent="0.2"/>
  <cols>
    <col min="1" max="1" width="5" style="30" bestFit="1" customWidth="1"/>
    <col min="2" max="2" width="11.42578125" style="30" bestFit="1" customWidth="1"/>
    <col min="3" max="3" width="45.85546875" style="71" bestFit="1" customWidth="1"/>
    <col min="4" max="5" width="17.28515625" style="71" bestFit="1" customWidth="1"/>
    <col min="6" max="6" width="14.28515625" style="30" bestFit="1" customWidth="1"/>
    <col min="7" max="7" width="13.140625" style="30" customWidth="1"/>
    <col min="8" max="8" width="14.140625" style="30" bestFit="1" customWidth="1"/>
    <col min="9" max="9" width="10.85546875" style="30" bestFit="1" customWidth="1"/>
    <col min="10" max="10" width="10.42578125" style="30" bestFit="1" customWidth="1"/>
    <col min="11" max="11" width="11.5703125" style="30" bestFit="1" customWidth="1"/>
    <col min="12" max="13" width="11.42578125" style="30"/>
    <col min="14" max="14" width="12.7109375" style="30" customWidth="1"/>
    <col min="15" max="15" width="43.42578125" style="30" customWidth="1"/>
    <col min="16" max="16" width="15.42578125" style="30" bestFit="1" customWidth="1"/>
    <col min="17" max="17" width="8.85546875" style="30" bestFit="1" customWidth="1"/>
    <col min="18" max="18" width="7.42578125" style="30" bestFit="1" customWidth="1"/>
    <col min="19" max="16384" width="11.42578125" style="30"/>
  </cols>
  <sheetData>
    <row r="1" spans="1:18" ht="42" x14ac:dyDescent="0.2">
      <c r="A1" s="53" t="s">
        <v>194</v>
      </c>
      <c r="B1" s="54" t="s">
        <v>256</v>
      </c>
      <c r="C1" s="55" t="s">
        <v>0</v>
      </c>
      <c r="D1" s="56" t="s">
        <v>218</v>
      </c>
      <c r="E1" s="57" t="s">
        <v>219</v>
      </c>
      <c r="F1" s="58" t="s">
        <v>193</v>
      </c>
      <c r="G1" s="58" t="s">
        <v>192</v>
      </c>
      <c r="H1" s="58" t="s">
        <v>98</v>
      </c>
      <c r="I1" s="59" t="s">
        <v>253</v>
      </c>
      <c r="J1" s="59" t="s">
        <v>254</v>
      </c>
      <c r="K1" s="59" t="s">
        <v>255</v>
      </c>
      <c r="N1" s="58" t="s">
        <v>193</v>
      </c>
      <c r="O1" s="58" t="s">
        <v>192</v>
      </c>
      <c r="P1" s="58" t="s">
        <v>98</v>
      </c>
    </row>
    <row r="2" spans="1:18" x14ac:dyDescent="0.2">
      <c r="A2" s="56">
        <v>46</v>
      </c>
      <c r="B2" s="60" t="s">
        <v>215</v>
      </c>
      <c r="C2" s="60" t="s">
        <v>44</v>
      </c>
      <c r="D2" s="60">
        <v>13853021</v>
      </c>
      <c r="E2" s="60">
        <v>3424572</v>
      </c>
      <c r="F2" s="60">
        <f t="shared" ref="F2:F33" si="0">IF(ISNA(VLOOKUP(A2,CASOS,2,0)),0,VLOOKUP(A2,CASOS,2,0))</f>
        <v>4672764</v>
      </c>
      <c r="G2" s="60">
        <f t="shared" ref="G2:G33" si="1">IF(ISNA(VLOOKUP(A2,CASOS,3,0)),0,VLOOKUP(A2,CASOS,3,0))</f>
        <v>75028</v>
      </c>
      <c r="H2" s="60">
        <f t="shared" ref="H2:H33" si="2">+G2+F2</f>
        <v>4747792</v>
      </c>
      <c r="I2" s="61">
        <f t="shared" ref="I2:I33" si="3">+F2/VLOOKUP($B2,$M$2:$P$4,2,0)</f>
        <v>0.17754325702969834</v>
      </c>
      <c r="J2" s="61">
        <f t="shared" ref="J2:J33" si="4">+G2/VLOOKUP($B2,$M$2:$P$4,3,0)</f>
        <v>5.0135582845863218E-2</v>
      </c>
      <c r="K2" s="61">
        <f t="shared" ref="K2:K33" si="5">+H2/VLOOKUP($B2,$M$2:$P$4,4,0)</f>
        <v>0.17068860013002093</v>
      </c>
      <c r="L2" s="314"/>
      <c r="M2" s="62" t="s">
        <v>213</v>
      </c>
      <c r="N2" s="63">
        <f t="shared" ref="N2:P4" si="6">+SUMIF($B$2:$B$81,"="&amp;$M2,F$2:F$81)</f>
        <v>4177394</v>
      </c>
      <c r="O2" s="63">
        <f t="shared" si="6"/>
        <v>207297</v>
      </c>
      <c r="P2" s="63">
        <f t="shared" si="6"/>
        <v>4384691</v>
      </c>
    </row>
    <row r="3" spans="1:18" x14ac:dyDescent="0.2">
      <c r="A3" s="56">
        <v>19</v>
      </c>
      <c r="B3" s="60" t="s">
        <v>215</v>
      </c>
      <c r="C3" s="60" t="s">
        <v>19</v>
      </c>
      <c r="D3" s="60">
        <v>884494</v>
      </c>
      <c r="E3" s="60">
        <v>250451</v>
      </c>
      <c r="F3" s="60">
        <f t="shared" si="0"/>
        <v>4167664</v>
      </c>
      <c r="G3" s="60">
        <f t="shared" si="1"/>
        <v>207120</v>
      </c>
      <c r="H3" s="60">
        <f t="shared" si="2"/>
        <v>4374784</v>
      </c>
      <c r="I3" s="61">
        <f t="shared" si="3"/>
        <v>0.15835181078381461</v>
      </c>
      <c r="J3" s="61">
        <f t="shared" si="4"/>
        <v>0.13840275522518514</v>
      </c>
      <c r="K3" s="61">
        <f t="shared" si="5"/>
        <v>0.15727853217479063</v>
      </c>
      <c r="L3" s="314"/>
      <c r="M3" s="62" t="s">
        <v>214</v>
      </c>
      <c r="N3" s="63">
        <f t="shared" si="6"/>
        <v>6898755</v>
      </c>
      <c r="O3" s="63">
        <f t="shared" si="6"/>
        <v>333423</v>
      </c>
      <c r="P3" s="63">
        <f t="shared" si="6"/>
        <v>7232178</v>
      </c>
    </row>
    <row r="4" spans="1:18" x14ac:dyDescent="0.2">
      <c r="A4" s="56">
        <v>21</v>
      </c>
      <c r="B4" s="60" t="s">
        <v>215</v>
      </c>
      <c r="C4" s="60" t="s">
        <v>21</v>
      </c>
      <c r="D4" s="60">
        <v>11146825</v>
      </c>
      <c r="E4" s="60">
        <v>2686208</v>
      </c>
      <c r="F4" s="60">
        <f t="shared" si="0"/>
        <v>3292630</v>
      </c>
      <c r="G4" s="60">
        <f t="shared" si="1"/>
        <v>289203</v>
      </c>
      <c r="H4" s="60">
        <f t="shared" si="2"/>
        <v>3581833</v>
      </c>
      <c r="I4" s="61">
        <f t="shared" si="3"/>
        <v>0.12510459642166727</v>
      </c>
      <c r="J4" s="61">
        <f t="shared" si="4"/>
        <v>0.19325266521528203</v>
      </c>
      <c r="K4" s="61">
        <f t="shared" si="5"/>
        <v>0.12877102886341973</v>
      </c>
      <c r="M4" s="62" t="s">
        <v>215</v>
      </c>
      <c r="N4" s="63">
        <f t="shared" si="6"/>
        <v>26319017</v>
      </c>
      <c r="O4" s="63">
        <f t="shared" si="6"/>
        <v>1496502</v>
      </c>
      <c r="P4" s="63">
        <f t="shared" si="6"/>
        <v>27815519</v>
      </c>
    </row>
    <row r="5" spans="1:18" x14ac:dyDescent="0.2">
      <c r="A5" s="56">
        <v>29</v>
      </c>
      <c r="B5" s="60" t="s">
        <v>215</v>
      </c>
      <c r="C5" s="60" t="s">
        <v>29</v>
      </c>
      <c r="D5" s="60">
        <v>1639063</v>
      </c>
      <c r="E5" s="60">
        <v>172339</v>
      </c>
      <c r="F5" s="60">
        <f t="shared" si="0"/>
        <v>2102740</v>
      </c>
      <c r="G5" s="60">
        <f t="shared" si="1"/>
        <v>33428</v>
      </c>
      <c r="H5" s="60">
        <f t="shared" si="2"/>
        <v>2136168</v>
      </c>
      <c r="I5" s="61">
        <f t="shared" si="3"/>
        <v>7.9894321281072156E-2</v>
      </c>
      <c r="J5" s="61">
        <f t="shared" si="4"/>
        <v>2.2337424206583086E-2</v>
      </c>
      <c r="K5" s="61">
        <f t="shared" si="5"/>
        <v>7.6797704188082919E-2</v>
      </c>
      <c r="M5" s="62" t="s">
        <v>98</v>
      </c>
      <c r="N5" s="63">
        <f>+SUM(N2:N4)</f>
        <v>37395166</v>
      </c>
      <c r="O5" s="63">
        <f>+SUM(O2:O4)</f>
        <v>2037222</v>
      </c>
      <c r="P5" s="63">
        <f>+SUM(P2:P4)</f>
        <v>39432388</v>
      </c>
    </row>
    <row r="6" spans="1:18" x14ac:dyDescent="0.2">
      <c r="A6" s="56">
        <v>7</v>
      </c>
      <c r="B6" s="60" t="s">
        <v>215</v>
      </c>
      <c r="C6" s="60" t="s">
        <v>7</v>
      </c>
      <c r="D6" s="60">
        <v>13853021</v>
      </c>
      <c r="E6" s="60">
        <v>3424572</v>
      </c>
      <c r="F6" s="60">
        <f t="shared" si="0"/>
        <v>1602139</v>
      </c>
      <c r="G6" s="60">
        <f t="shared" si="1"/>
        <v>138428</v>
      </c>
      <c r="H6" s="60">
        <f t="shared" si="2"/>
        <v>1740567</v>
      </c>
      <c r="I6" s="61">
        <f t="shared" si="3"/>
        <v>6.0873816069954283E-2</v>
      </c>
      <c r="J6" s="61">
        <f t="shared" si="4"/>
        <v>9.2501045772073812E-2</v>
      </c>
      <c r="K6" s="61">
        <f t="shared" si="5"/>
        <v>6.2575391816345402E-2</v>
      </c>
      <c r="N6" s="64"/>
      <c r="O6" s="64"/>
      <c r="P6" s="64"/>
    </row>
    <row r="7" spans="1:18" x14ac:dyDescent="0.2">
      <c r="A7" s="56">
        <v>23</v>
      </c>
      <c r="B7" s="60" t="s">
        <v>215</v>
      </c>
      <c r="C7" s="60" t="s">
        <v>23</v>
      </c>
      <c r="D7" s="60">
        <v>188405</v>
      </c>
      <c r="E7" s="60">
        <v>52478</v>
      </c>
      <c r="F7" s="60">
        <f t="shared" si="0"/>
        <v>1423937</v>
      </c>
      <c r="G7" s="60">
        <f t="shared" si="1"/>
        <v>194354</v>
      </c>
      <c r="H7" s="60">
        <f t="shared" si="2"/>
        <v>1618291</v>
      </c>
      <c r="I7" s="61">
        <f t="shared" si="3"/>
        <v>5.4102970487081639E-2</v>
      </c>
      <c r="J7" s="61">
        <f t="shared" si="4"/>
        <v>0.12987219529275604</v>
      </c>
      <c r="K7" s="61">
        <f t="shared" si="5"/>
        <v>5.8179428541311778E-2</v>
      </c>
      <c r="N7" s="64"/>
      <c r="O7" s="64"/>
      <c r="P7" s="64"/>
    </row>
    <row r="8" spans="1:18" x14ac:dyDescent="0.2">
      <c r="A8" s="56">
        <v>66</v>
      </c>
      <c r="B8" s="60" t="s">
        <v>215</v>
      </c>
      <c r="C8" s="60" t="s">
        <v>205</v>
      </c>
      <c r="D8" s="60">
        <v>173160</v>
      </c>
      <c r="E8" s="60">
        <v>49008</v>
      </c>
      <c r="F8" s="60">
        <f t="shared" si="0"/>
        <v>1289293</v>
      </c>
      <c r="G8" s="60">
        <f t="shared" si="1"/>
        <v>99831</v>
      </c>
      <c r="H8" s="60">
        <f t="shared" si="2"/>
        <v>1389124</v>
      </c>
      <c r="I8" s="61">
        <f t="shared" si="3"/>
        <v>4.8987125924953807E-2</v>
      </c>
      <c r="J8" s="61">
        <f t="shared" si="4"/>
        <v>6.6709566709566709E-2</v>
      </c>
      <c r="K8" s="61">
        <f t="shared" si="5"/>
        <v>4.9940610491574867E-2</v>
      </c>
      <c r="N8" s="65" t="s">
        <v>259</v>
      </c>
      <c r="O8" s="66"/>
      <c r="P8" s="66"/>
    </row>
    <row r="9" spans="1:18" x14ac:dyDescent="0.2">
      <c r="A9" s="56">
        <v>65</v>
      </c>
      <c r="B9" s="60" t="s">
        <v>215</v>
      </c>
      <c r="C9" s="60" t="s">
        <v>204</v>
      </c>
      <c r="D9" s="60">
        <v>173160</v>
      </c>
      <c r="E9" s="60">
        <v>49008</v>
      </c>
      <c r="F9" s="60">
        <f t="shared" si="0"/>
        <v>881320</v>
      </c>
      <c r="G9" s="60">
        <f t="shared" si="1"/>
        <v>4887</v>
      </c>
      <c r="H9" s="60">
        <f t="shared" si="2"/>
        <v>886207</v>
      </c>
      <c r="I9" s="61">
        <f t="shared" si="3"/>
        <v>3.3486053069535233E-2</v>
      </c>
      <c r="J9" s="61">
        <f t="shared" si="4"/>
        <v>3.2656154151481254E-3</v>
      </c>
      <c r="K9" s="61">
        <f t="shared" si="5"/>
        <v>3.1860164104793441E-2</v>
      </c>
      <c r="P9" s="67" t="s">
        <v>193</v>
      </c>
      <c r="Q9" s="67" t="s">
        <v>192</v>
      </c>
      <c r="R9" s="67" t="s">
        <v>217</v>
      </c>
    </row>
    <row r="10" spans="1:18" x14ac:dyDescent="0.2">
      <c r="A10" s="56">
        <v>11</v>
      </c>
      <c r="B10" s="60" t="s">
        <v>215</v>
      </c>
      <c r="C10" s="60" t="s">
        <v>11</v>
      </c>
      <c r="D10" s="60">
        <v>13853021</v>
      </c>
      <c r="E10" s="60">
        <v>3424572</v>
      </c>
      <c r="F10" s="60">
        <f t="shared" si="0"/>
        <v>838077</v>
      </c>
      <c r="G10" s="60">
        <f t="shared" si="1"/>
        <v>28364</v>
      </c>
      <c r="H10" s="60">
        <f t="shared" si="2"/>
        <v>866441</v>
      </c>
      <c r="I10" s="61">
        <f t="shared" si="3"/>
        <v>3.1843020580897836E-2</v>
      </c>
      <c r="J10" s="61">
        <f t="shared" si="4"/>
        <v>1.895353297222456E-2</v>
      </c>
      <c r="K10" s="61">
        <f t="shared" si="5"/>
        <v>3.1149553599916651E-2</v>
      </c>
      <c r="N10" s="61" t="str">
        <f>+"N° "&amp;A2</f>
        <v>N° 46</v>
      </c>
      <c r="O10" s="61" t="str">
        <f>+C2</f>
        <v>Urgencias odontológicas ambulatorias</v>
      </c>
      <c r="P10" s="61">
        <f t="shared" ref="P10:R13" si="7">+I2</f>
        <v>0.17754325702969834</v>
      </c>
      <c r="Q10" s="61">
        <f t="shared" si="7"/>
        <v>5.0135582845863218E-2</v>
      </c>
      <c r="R10" s="61">
        <f t="shared" si="7"/>
        <v>0.17068860013002093</v>
      </c>
    </row>
    <row r="11" spans="1:18" ht="21" x14ac:dyDescent="0.2">
      <c r="A11" s="56">
        <v>41</v>
      </c>
      <c r="B11" s="60" t="s">
        <v>215</v>
      </c>
      <c r="C11" s="60" t="s">
        <v>41</v>
      </c>
      <c r="D11" s="60">
        <v>3223178</v>
      </c>
      <c r="E11" s="60">
        <v>424320</v>
      </c>
      <c r="F11" s="60">
        <f t="shared" si="0"/>
        <v>736823</v>
      </c>
      <c r="G11" s="60">
        <f t="shared" si="1"/>
        <v>28279</v>
      </c>
      <c r="H11" s="60">
        <f t="shared" si="2"/>
        <v>765102</v>
      </c>
      <c r="I11" s="61">
        <f t="shared" si="3"/>
        <v>2.7995840422155586E-2</v>
      </c>
      <c r="J11" s="61">
        <f t="shared" si="4"/>
        <v>1.8896733850004878E-2</v>
      </c>
      <c r="K11" s="61">
        <f t="shared" si="5"/>
        <v>2.7506299630792437E-2</v>
      </c>
      <c r="N11" s="61" t="str">
        <f>+"N° "&amp;A3</f>
        <v>N° 19</v>
      </c>
      <c r="O11" s="61" t="str">
        <f>+C3</f>
        <v>Infección Respiratoria Aguda (IRA) Infantil</v>
      </c>
      <c r="P11" s="61">
        <f t="shared" si="7"/>
        <v>0.15835181078381461</v>
      </c>
      <c r="Q11" s="61">
        <f t="shared" si="7"/>
        <v>0.13840275522518514</v>
      </c>
      <c r="R11" s="61">
        <f t="shared" si="7"/>
        <v>0.15727853217479063</v>
      </c>
    </row>
    <row r="12" spans="1:18" ht="21" x14ac:dyDescent="0.2">
      <c r="A12" s="56">
        <v>36</v>
      </c>
      <c r="B12" s="60" t="s">
        <v>215</v>
      </c>
      <c r="C12" s="60" t="s">
        <v>36</v>
      </c>
      <c r="D12" s="60">
        <v>1639063</v>
      </c>
      <c r="E12" s="60">
        <v>172339</v>
      </c>
      <c r="F12" s="60">
        <f t="shared" si="0"/>
        <v>681647</v>
      </c>
      <c r="G12" s="60">
        <f t="shared" si="1"/>
        <v>3152</v>
      </c>
      <c r="H12" s="60">
        <f t="shared" si="2"/>
        <v>684799</v>
      </c>
      <c r="I12" s="61">
        <f t="shared" si="3"/>
        <v>2.5899409541017434E-2</v>
      </c>
      <c r="J12" s="61">
        <f t="shared" si="4"/>
        <v>2.1062450968993025E-3</v>
      </c>
      <c r="K12" s="61">
        <f t="shared" si="5"/>
        <v>2.4619314131798152E-2</v>
      </c>
      <c r="N12" s="61" t="str">
        <f>+"N° "&amp;A4</f>
        <v>N° 21</v>
      </c>
      <c r="O12" s="61" t="str">
        <f>+C4</f>
        <v>Hipertensión Arterial</v>
      </c>
      <c r="P12" s="61">
        <f t="shared" si="7"/>
        <v>0.12510459642166727</v>
      </c>
      <c r="Q12" s="61">
        <f t="shared" si="7"/>
        <v>0.19325266521528203</v>
      </c>
      <c r="R12" s="61">
        <f t="shared" si="7"/>
        <v>0.12877102886341973</v>
      </c>
    </row>
    <row r="13" spans="1:18" x14ac:dyDescent="0.2">
      <c r="A13" s="56">
        <v>76</v>
      </c>
      <c r="B13" s="60" t="s">
        <v>215</v>
      </c>
      <c r="C13" s="60" t="s">
        <v>357</v>
      </c>
      <c r="D13" s="60">
        <v>11146825</v>
      </c>
      <c r="E13" s="60">
        <v>2686208</v>
      </c>
      <c r="F13" s="60">
        <f t="shared" si="0"/>
        <v>560481</v>
      </c>
      <c r="G13" s="60">
        <f t="shared" si="1"/>
        <v>90145</v>
      </c>
      <c r="H13" s="60">
        <f t="shared" si="2"/>
        <v>650626</v>
      </c>
      <c r="I13" s="61">
        <f t="shared" si="3"/>
        <v>2.1295666171726704E-2</v>
      </c>
      <c r="J13" s="61">
        <f t="shared" si="4"/>
        <v>6.0237139676392014E-2</v>
      </c>
      <c r="K13" s="61">
        <f t="shared" si="5"/>
        <v>2.3390755354951314E-2</v>
      </c>
      <c r="N13" s="61" t="str">
        <f>+"N° "&amp;A5</f>
        <v>N° 29</v>
      </c>
      <c r="O13" s="61" t="str">
        <f>+C5</f>
        <v>Vicios de refracción en personas de 65 años y más</v>
      </c>
      <c r="P13" s="61">
        <f t="shared" si="7"/>
        <v>7.9894321281072156E-2</v>
      </c>
      <c r="Q13" s="61">
        <f t="shared" si="7"/>
        <v>2.2337424206583086E-2</v>
      </c>
      <c r="R13" s="61">
        <f t="shared" si="7"/>
        <v>7.6797704188082919E-2</v>
      </c>
    </row>
    <row r="14" spans="1:18" x14ac:dyDescent="0.2">
      <c r="A14" s="56">
        <v>18</v>
      </c>
      <c r="B14" s="60" t="s">
        <v>215</v>
      </c>
      <c r="C14" s="60" t="s">
        <v>18</v>
      </c>
      <c r="D14" s="60">
        <v>13853021</v>
      </c>
      <c r="E14" s="60">
        <v>3424572</v>
      </c>
      <c r="F14" s="60">
        <f t="shared" si="0"/>
        <v>566781</v>
      </c>
      <c r="G14" s="60">
        <f t="shared" si="1"/>
        <v>12836</v>
      </c>
      <c r="H14" s="60">
        <f t="shared" si="2"/>
        <v>579617</v>
      </c>
      <c r="I14" s="61">
        <f t="shared" si="3"/>
        <v>2.1535036813874926E-2</v>
      </c>
      <c r="J14" s="61">
        <f t="shared" si="4"/>
        <v>8.5773356801394189E-3</v>
      </c>
      <c r="K14" s="61">
        <f t="shared" si="5"/>
        <v>2.0837899878841017E-2</v>
      </c>
      <c r="N14" s="61" t="s">
        <v>257</v>
      </c>
      <c r="O14" s="61" t="s">
        <v>258</v>
      </c>
      <c r="P14" s="61">
        <f>+SUM(I$6:I$39)</f>
        <v>0.4591060144837476</v>
      </c>
      <c r="Q14" s="61">
        <f>+SUM(J$6:J$39)</f>
        <v>0.59587157250708656</v>
      </c>
      <c r="R14" s="61">
        <f>+SUM(K$6:K$39)</f>
        <v>0.46646413464368575</v>
      </c>
    </row>
    <row r="15" spans="1:18" x14ac:dyDescent="0.2">
      <c r="A15" s="56">
        <v>47</v>
      </c>
      <c r="B15" s="60" t="s">
        <v>215</v>
      </c>
      <c r="C15" s="60" t="s">
        <v>45</v>
      </c>
      <c r="D15" s="60">
        <v>153870</v>
      </c>
      <c r="E15" s="60">
        <v>23740</v>
      </c>
      <c r="F15" s="60">
        <f t="shared" si="0"/>
        <v>442800</v>
      </c>
      <c r="G15" s="60">
        <f t="shared" si="1"/>
        <v>22848</v>
      </c>
      <c r="H15" s="60">
        <f t="shared" si="2"/>
        <v>465648</v>
      </c>
      <c r="I15" s="61">
        <f t="shared" si="3"/>
        <v>1.6824336562417965E-2</v>
      </c>
      <c r="J15" s="61">
        <f t="shared" si="4"/>
        <v>1.5267604052650782E-2</v>
      </c>
      <c r="K15" s="61">
        <f t="shared" si="5"/>
        <v>1.6740582837947406E-2</v>
      </c>
      <c r="O15" s="61" t="s">
        <v>98</v>
      </c>
      <c r="P15" s="61">
        <f>+SUM(P10:P14)</f>
        <v>1</v>
      </c>
      <c r="Q15" s="61">
        <f>+SUM(Q10:Q14)</f>
        <v>1</v>
      </c>
      <c r="R15" s="61">
        <f>+SUM(R10:R14)</f>
        <v>1</v>
      </c>
    </row>
    <row r="16" spans="1:18" ht="21" x14ac:dyDescent="0.2">
      <c r="A16" s="56">
        <v>39</v>
      </c>
      <c r="B16" s="60" t="s">
        <v>215</v>
      </c>
      <c r="C16" s="60" t="s">
        <v>39</v>
      </c>
      <c r="D16" s="60">
        <v>2896382</v>
      </c>
      <c r="E16" s="60">
        <v>786104</v>
      </c>
      <c r="F16" s="60">
        <f t="shared" si="0"/>
        <v>374071</v>
      </c>
      <c r="G16" s="60">
        <f t="shared" si="1"/>
        <v>79513</v>
      </c>
      <c r="H16" s="60">
        <f t="shared" si="2"/>
        <v>453584</v>
      </c>
      <c r="I16" s="61">
        <f t="shared" si="3"/>
        <v>1.4212954837940946E-2</v>
      </c>
      <c r="J16" s="61">
        <f t="shared" si="4"/>
        <v>5.3132571824160611E-2</v>
      </c>
      <c r="K16" s="61">
        <f t="shared" si="5"/>
        <v>1.6306868119196339E-2</v>
      </c>
    </row>
    <row r="17" spans="1:18" x14ac:dyDescent="0.2">
      <c r="A17" s="56">
        <v>20</v>
      </c>
      <c r="B17" s="60" t="s">
        <v>215</v>
      </c>
      <c r="C17" s="60" t="s">
        <v>20</v>
      </c>
      <c r="D17" s="60">
        <v>1639063</v>
      </c>
      <c r="E17" s="60">
        <v>172339</v>
      </c>
      <c r="F17" s="60">
        <f t="shared" si="0"/>
        <v>397115</v>
      </c>
      <c r="G17" s="60">
        <f t="shared" si="1"/>
        <v>1783</v>
      </c>
      <c r="H17" s="60">
        <f t="shared" si="2"/>
        <v>398898</v>
      </c>
      <c r="I17" s="61">
        <f t="shared" si="3"/>
        <v>1.5088519453443113E-2</v>
      </c>
      <c r="J17" s="61">
        <f t="shared" si="4"/>
        <v>1.1914451166787614E-3</v>
      </c>
      <c r="K17" s="61">
        <f t="shared" si="5"/>
        <v>1.4340843325626964E-2</v>
      </c>
      <c r="N17" s="65" t="s">
        <v>260</v>
      </c>
      <c r="O17" s="66"/>
      <c r="P17" s="66"/>
    </row>
    <row r="18" spans="1:18" x14ac:dyDescent="0.2">
      <c r="A18" s="56">
        <v>31</v>
      </c>
      <c r="B18" s="60" t="s">
        <v>215</v>
      </c>
      <c r="C18" s="60" t="s">
        <v>31</v>
      </c>
      <c r="D18" s="60">
        <v>13853021</v>
      </c>
      <c r="E18" s="60">
        <v>3424572</v>
      </c>
      <c r="F18" s="60">
        <f t="shared" si="0"/>
        <v>355760</v>
      </c>
      <c r="G18" s="60">
        <f t="shared" si="1"/>
        <v>7573</v>
      </c>
      <c r="H18" s="60">
        <f t="shared" si="2"/>
        <v>363333</v>
      </c>
      <c r="I18" s="61">
        <f t="shared" si="3"/>
        <v>1.3517222166770135E-2</v>
      </c>
      <c r="J18" s="61">
        <f t="shared" si="4"/>
        <v>5.0604676772901076E-3</v>
      </c>
      <c r="K18" s="61">
        <f t="shared" si="5"/>
        <v>1.3062240542770387E-2</v>
      </c>
      <c r="P18" s="67" t="s">
        <v>193</v>
      </c>
      <c r="Q18" s="67" t="s">
        <v>192</v>
      </c>
      <c r="R18" s="67" t="s">
        <v>217</v>
      </c>
    </row>
    <row r="19" spans="1:18" ht="21" x14ac:dyDescent="0.2">
      <c r="A19" s="56">
        <v>56</v>
      </c>
      <c r="B19" s="60" t="s">
        <v>215</v>
      </c>
      <c r="C19" s="60" t="s">
        <v>53</v>
      </c>
      <c r="D19" s="60">
        <v>1639063</v>
      </c>
      <c r="E19" s="60">
        <v>172339</v>
      </c>
      <c r="F19" s="60">
        <f t="shared" si="0"/>
        <v>335733</v>
      </c>
      <c r="G19" s="60">
        <f t="shared" si="1"/>
        <v>18100</v>
      </c>
      <c r="H19" s="60">
        <f t="shared" si="2"/>
        <v>353833</v>
      </c>
      <c r="I19" s="61">
        <f t="shared" si="3"/>
        <v>1.275628949211895E-2</v>
      </c>
      <c r="J19" s="61">
        <f t="shared" si="4"/>
        <v>1.2094871907956019E-2</v>
      </c>
      <c r="K19" s="61">
        <f t="shared" si="5"/>
        <v>1.2720704582215418E-2</v>
      </c>
      <c r="N19" s="61" t="str">
        <f>+"N° "&amp;A40</f>
        <v>N° 5</v>
      </c>
      <c r="O19" s="61" t="str">
        <f>+C40</f>
        <v>Infarto Agudo del Miocardio (IAM)</v>
      </c>
      <c r="P19" s="61">
        <f t="shared" ref="P19:R22" si="8">+I40</f>
        <v>0.28575279229107908</v>
      </c>
      <c r="Q19" s="61">
        <f t="shared" si="8"/>
        <v>7.6262560480855973E-2</v>
      </c>
      <c r="R19" s="61">
        <f t="shared" si="8"/>
        <v>0.27584862878592814</v>
      </c>
    </row>
    <row r="20" spans="1:18" x14ac:dyDescent="0.2">
      <c r="A20" s="56">
        <v>61</v>
      </c>
      <c r="B20" s="60" t="s">
        <v>215</v>
      </c>
      <c r="C20" s="60" t="s">
        <v>200</v>
      </c>
      <c r="D20" s="60">
        <v>11146825</v>
      </c>
      <c r="E20" s="60">
        <v>2686208</v>
      </c>
      <c r="F20" s="60">
        <f t="shared" si="0"/>
        <v>250281</v>
      </c>
      <c r="G20" s="60">
        <f t="shared" si="1"/>
        <v>52944</v>
      </c>
      <c r="H20" s="60">
        <f t="shared" si="2"/>
        <v>303225</v>
      </c>
      <c r="I20" s="61">
        <f t="shared" si="3"/>
        <v>9.5095116964284791E-3</v>
      </c>
      <c r="J20" s="61">
        <f t="shared" si="4"/>
        <v>3.5378502668222296E-2</v>
      </c>
      <c r="K20" s="61">
        <f t="shared" si="5"/>
        <v>1.0901288593608482E-2</v>
      </c>
      <c r="N20" s="61" t="str">
        <f>+"N° "&amp;A41</f>
        <v>N° 54</v>
      </c>
      <c r="O20" s="61" t="str">
        <f>+C41</f>
        <v>Analgesia del parto</v>
      </c>
      <c r="P20" s="61">
        <f t="shared" si="8"/>
        <v>0.17851847347892011</v>
      </c>
      <c r="Q20" s="61">
        <f t="shared" si="8"/>
        <v>8.75072962946883E-3</v>
      </c>
      <c r="R20" s="61">
        <f t="shared" si="8"/>
        <v>0.17049228782598363</v>
      </c>
    </row>
    <row r="21" spans="1:18" ht="21" x14ac:dyDescent="0.2">
      <c r="A21" s="56">
        <v>64</v>
      </c>
      <c r="B21" s="60" t="s">
        <v>215</v>
      </c>
      <c r="C21" s="60" t="s">
        <v>203</v>
      </c>
      <c r="D21" s="60">
        <v>13853021</v>
      </c>
      <c r="E21" s="60">
        <v>3424572</v>
      </c>
      <c r="F21" s="60">
        <f t="shared" si="0"/>
        <v>290940</v>
      </c>
      <c r="G21" s="60">
        <f t="shared" si="1"/>
        <v>1924</v>
      </c>
      <c r="H21" s="60">
        <f t="shared" si="2"/>
        <v>292864</v>
      </c>
      <c r="I21" s="61">
        <f t="shared" si="3"/>
        <v>1.1054364226445084E-2</v>
      </c>
      <c r="J21" s="61">
        <f t="shared" si="4"/>
        <v>1.2856648370667063E-3</v>
      </c>
      <c r="K21" s="61">
        <f t="shared" si="5"/>
        <v>1.052879868968111E-2</v>
      </c>
      <c r="N21" s="61" t="str">
        <f>+"N° "&amp;A42</f>
        <v>N° 37</v>
      </c>
      <c r="O21" s="61" t="str">
        <f>+C42</f>
        <v>Accidente cerebrovascular isquémico en personas de 15 años y más</v>
      </c>
      <c r="P21" s="61">
        <f t="shared" si="8"/>
        <v>7.4756893891263304E-2</v>
      </c>
      <c r="Q21" s="61">
        <f t="shared" si="8"/>
        <v>6.2866322233317409E-2</v>
      </c>
      <c r="R21" s="61">
        <f t="shared" si="8"/>
        <v>7.4194738010044489E-2</v>
      </c>
    </row>
    <row r="22" spans="1:18" ht="21" x14ac:dyDescent="0.2">
      <c r="A22" s="56">
        <v>38</v>
      </c>
      <c r="B22" s="60" t="s">
        <v>215</v>
      </c>
      <c r="C22" s="60" t="s">
        <v>38</v>
      </c>
      <c r="D22" s="60">
        <v>13853021</v>
      </c>
      <c r="E22" s="60">
        <v>3424572</v>
      </c>
      <c r="F22" s="60">
        <f t="shared" si="0"/>
        <v>277277</v>
      </c>
      <c r="G22" s="60">
        <f t="shared" si="1"/>
        <v>12167</v>
      </c>
      <c r="H22" s="60">
        <f t="shared" si="2"/>
        <v>289444</v>
      </c>
      <c r="I22" s="61">
        <f t="shared" si="3"/>
        <v>1.0535233895703627E-2</v>
      </c>
      <c r="J22" s="61">
        <f t="shared" si="4"/>
        <v>8.1302931770221489E-3</v>
      </c>
      <c r="K22" s="61">
        <f t="shared" si="5"/>
        <v>1.040584574388132E-2</v>
      </c>
      <c r="N22" s="61" t="str">
        <f>+"N° "&amp;A43</f>
        <v>N° 26</v>
      </c>
      <c r="O22" s="61" t="str">
        <f>+C43</f>
        <v>Colecistectomía preventiva del cáncer de vesícula en personas de 35 a 49 años sintomáticos</v>
      </c>
      <c r="P22" s="61">
        <f t="shared" si="8"/>
        <v>6.7658449262865794E-2</v>
      </c>
      <c r="Q22" s="61">
        <f t="shared" si="8"/>
        <v>0.11991972869843751</v>
      </c>
      <c r="R22" s="61">
        <f t="shared" si="8"/>
        <v>7.0129229174872298E-2</v>
      </c>
    </row>
    <row r="23" spans="1:18" x14ac:dyDescent="0.2">
      <c r="A23" s="56">
        <v>4</v>
      </c>
      <c r="B23" s="60" t="s">
        <v>215</v>
      </c>
      <c r="C23" s="60" t="s">
        <v>4</v>
      </c>
      <c r="D23" s="60">
        <v>13853021</v>
      </c>
      <c r="E23" s="60">
        <v>3424572</v>
      </c>
      <c r="F23" s="60">
        <f t="shared" si="0"/>
        <v>227076</v>
      </c>
      <c r="G23" s="60">
        <f t="shared" si="1"/>
        <v>15275</v>
      </c>
      <c r="H23" s="60">
        <f t="shared" si="2"/>
        <v>242351</v>
      </c>
      <c r="I23" s="61">
        <f t="shared" si="3"/>
        <v>8.6278298311825256E-3</v>
      </c>
      <c r="J23" s="61">
        <f t="shared" si="4"/>
        <v>1.0207136375360675E-2</v>
      </c>
      <c r="K23" s="61">
        <f t="shared" si="5"/>
        <v>8.7127980606797242E-3</v>
      </c>
      <c r="N23" s="68" t="s">
        <v>265</v>
      </c>
      <c r="O23" s="68" t="s">
        <v>261</v>
      </c>
      <c r="P23" s="61">
        <f>+SUM(I$44:I$72)</f>
        <v>0.39331339107587165</v>
      </c>
      <c r="Q23" s="61">
        <f>+SUM(J$44:J$72)</f>
        <v>0.7322006589579203</v>
      </c>
      <c r="R23" s="61">
        <f>+SUM(K$44:K$72)</f>
        <v>0.40933511620317137</v>
      </c>
    </row>
    <row r="24" spans="1:18" x14ac:dyDescent="0.2">
      <c r="A24" s="56">
        <v>80</v>
      </c>
      <c r="B24" s="60" t="s">
        <v>215</v>
      </c>
      <c r="C24" s="60" t="s">
        <v>361</v>
      </c>
      <c r="D24" s="60">
        <v>13853021</v>
      </c>
      <c r="E24" s="60">
        <v>3424572</v>
      </c>
      <c r="F24" s="60">
        <f t="shared" si="0"/>
        <v>169878</v>
      </c>
      <c r="G24" s="60">
        <f t="shared" si="1"/>
        <v>32680</v>
      </c>
      <c r="H24" s="60">
        <f t="shared" si="2"/>
        <v>202558</v>
      </c>
      <c r="I24" s="61">
        <f t="shared" si="3"/>
        <v>6.4545723725168E-3</v>
      </c>
      <c r="J24" s="61">
        <f t="shared" si="4"/>
        <v>2.1837591931049876E-2</v>
      </c>
      <c r="K24" s="61">
        <f t="shared" si="5"/>
        <v>7.2821937997993138E-3</v>
      </c>
      <c r="O24" s="61" t="s">
        <v>98</v>
      </c>
      <c r="P24" s="61">
        <f>+SUM(P19:P23)</f>
        <v>1</v>
      </c>
      <c r="Q24" s="61">
        <f>+SUM(Q19:Q23)</f>
        <v>1</v>
      </c>
      <c r="R24" s="61">
        <f>+SUM(R19:R23)</f>
        <v>1</v>
      </c>
    </row>
    <row r="25" spans="1:18" x14ac:dyDescent="0.2">
      <c r="A25" s="56">
        <v>30</v>
      </c>
      <c r="B25" s="60" t="s">
        <v>215</v>
      </c>
      <c r="C25" s="60" t="s">
        <v>30</v>
      </c>
      <c r="D25" s="60">
        <v>1630215</v>
      </c>
      <c r="E25" s="60">
        <v>457257</v>
      </c>
      <c r="F25" s="60">
        <f t="shared" si="0"/>
        <v>119692</v>
      </c>
      <c r="G25" s="60">
        <f t="shared" si="1"/>
        <v>7065</v>
      </c>
      <c r="H25" s="60">
        <f t="shared" si="2"/>
        <v>126757</v>
      </c>
      <c r="I25" s="61">
        <f t="shared" si="3"/>
        <v>4.5477382380960506E-3</v>
      </c>
      <c r="J25" s="61">
        <f t="shared" si="4"/>
        <v>4.7210093939065905E-3</v>
      </c>
      <c r="K25" s="61">
        <f t="shared" si="5"/>
        <v>4.5570603949543417E-3</v>
      </c>
    </row>
    <row r="26" spans="1:18" x14ac:dyDescent="0.2">
      <c r="A26" s="56">
        <v>52</v>
      </c>
      <c r="B26" s="60" t="s">
        <v>215</v>
      </c>
      <c r="C26" s="60" t="s">
        <v>49</v>
      </c>
      <c r="D26" s="60">
        <v>11146825</v>
      </c>
      <c r="E26" s="60">
        <v>2686208</v>
      </c>
      <c r="F26" s="60">
        <f t="shared" si="0"/>
        <v>63768</v>
      </c>
      <c r="G26" s="60">
        <f t="shared" si="1"/>
        <v>13494</v>
      </c>
      <c r="H26" s="60">
        <f t="shared" si="2"/>
        <v>77262</v>
      </c>
      <c r="I26" s="61">
        <f t="shared" si="3"/>
        <v>2.4228868426202999E-3</v>
      </c>
      <c r="J26" s="61">
        <f t="shared" si="4"/>
        <v>9.017027708616494E-3</v>
      </c>
      <c r="K26" s="61">
        <f t="shared" si="5"/>
        <v>2.7776580404629517E-3</v>
      </c>
      <c r="N26" s="65" t="s">
        <v>262</v>
      </c>
      <c r="O26" s="66"/>
      <c r="P26" s="66"/>
    </row>
    <row r="27" spans="1:18" ht="21" x14ac:dyDescent="0.2">
      <c r="A27" s="56">
        <v>60</v>
      </c>
      <c r="B27" s="60" t="s">
        <v>215</v>
      </c>
      <c r="C27" s="60" t="s">
        <v>199</v>
      </c>
      <c r="D27" s="60">
        <v>11146825</v>
      </c>
      <c r="E27" s="60">
        <v>2686208</v>
      </c>
      <c r="F27" s="60">
        <f t="shared" si="0"/>
        <v>57086</v>
      </c>
      <c r="G27" s="60">
        <f t="shared" si="1"/>
        <v>7801</v>
      </c>
      <c r="H27" s="60">
        <f t="shared" si="2"/>
        <v>64887</v>
      </c>
      <c r="I27" s="61">
        <f t="shared" si="3"/>
        <v>2.1690019805830894E-3</v>
      </c>
      <c r="J27" s="61">
        <f t="shared" si="4"/>
        <v>5.2128229698323158E-3</v>
      </c>
      <c r="K27" s="61">
        <f t="shared" si="5"/>
        <v>2.3327625128979259E-3</v>
      </c>
      <c r="P27" s="67" t="s">
        <v>193</v>
      </c>
      <c r="Q27" s="67" t="s">
        <v>192</v>
      </c>
      <c r="R27" s="67" t="s">
        <v>217</v>
      </c>
    </row>
    <row r="28" spans="1:18" x14ac:dyDescent="0.2">
      <c r="A28" s="56">
        <v>62</v>
      </c>
      <c r="B28" s="60" t="s">
        <v>215</v>
      </c>
      <c r="C28" s="60" t="s">
        <v>201</v>
      </c>
      <c r="D28" s="60">
        <v>13853021</v>
      </c>
      <c r="E28" s="60">
        <v>3424572</v>
      </c>
      <c r="F28" s="60">
        <f t="shared" si="0"/>
        <v>34634</v>
      </c>
      <c r="G28" s="60">
        <f t="shared" si="1"/>
        <v>4516</v>
      </c>
      <c r="H28" s="60">
        <f t="shared" si="2"/>
        <v>39150</v>
      </c>
      <c r="I28" s="61">
        <f t="shared" si="3"/>
        <v>1.3159306063748506E-3</v>
      </c>
      <c r="J28" s="61">
        <f t="shared" si="4"/>
        <v>3.0177039522833915E-3</v>
      </c>
      <c r="K28" s="61">
        <f t="shared" si="5"/>
        <v>1.4074876690238999E-3</v>
      </c>
      <c r="N28" s="61" t="str">
        <f>+"N° "&amp;A73</f>
        <v>N° 3</v>
      </c>
      <c r="O28" s="61" t="str">
        <f>+C73</f>
        <v>Cáncer Cérvicouterino</v>
      </c>
      <c r="P28" s="61">
        <f t="shared" ref="P28:R31" si="9">+I73</f>
        <v>0.79693191017799592</v>
      </c>
      <c r="Q28" s="61">
        <f t="shared" si="9"/>
        <v>5.9105100727904196E-2</v>
      </c>
      <c r="R28" s="61">
        <f t="shared" si="9"/>
        <v>0.76291609526203585</v>
      </c>
    </row>
    <row r="29" spans="1:18" ht="21" x14ac:dyDescent="0.2">
      <c r="A29" s="56">
        <v>32</v>
      </c>
      <c r="B29" s="60" t="s">
        <v>215</v>
      </c>
      <c r="C29" s="60" t="s">
        <v>32</v>
      </c>
      <c r="D29" s="60">
        <v>13853021</v>
      </c>
      <c r="E29" s="60">
        <v>3424572</v>
      </c>
      <c r="F29" s="60">
        <f t="shared" si="0"/>
        <v>29711</v>
      </c>
      <c r="G29" s="60">
        <f t="shared" si="1"/>
        <v>2489</v>
      </c>
      <c r="H29" s="60">
        <f t="shared" si="2"/>
        <v>32200</v>
      </c>
      <c r="I29" s="61">
        <f t="shared" si="3"/>
        <v>1.1288795474390248E-3</v>
      </c>
      <c r="J29" s="61">
        <f t="shared" si="4"/>
        <v>1.6632119435857754E-3</v>
      </c>
      <c r="K29" s="61">
        <f t="shared" si="5"/>
        <v>1.1576271505126328E-3</v>
      </c>
      <c r="N29" s="61" t="str">
        <f>+"N° "&amp;A74</f>
        <v>N° 34</v>
      </c>
      <c r="O29" s="61" t="str">
        <f>+C74</f>
        <v>Depresión en personas de 15 años y más</v>
      </c>
      <c r="P29" s="61">
        <f t="shared" si="9"/>
        <v>0.17651083420124355</v>
      </c>
      <c r="Q29" s="61">
        <f t="shared" si="9"/>
        <v>0.85678552469385738</v>
      </c>
      <c r="R29" s="61">
        <f t="shared" si="9"/>
        <v>0.20787334050682935</v>
      </c>
    </row>
    <row r="30" spans="1:18" x14ac:dyDescent="0.2">
      <c r="A30" s="56">
        <v>22</v>
      </c>
      <c r="B30" s="60" t="s">
        <v>215</v>
      </c>
      <c r="C30" s="60" t="s">
        <v>22</v>
      </c>
      <c r="D30" s="60">
        <v>2533036</v>
      </c>
      <c r="E30" s="60">
        <v>689356</v>
      </c>
      <c r="F30" s="60">
        <f t="shared" si="0"/>
        <v>23115</v>
      </c>
      <c r="G30" s="60">
        <f t="shared" si="1"/>
        <v>3509</v>
      </c>
      <c r="H30" s="60">
        <f t="shared" si="2"/>
        <v>26624</v>
      </c>
      <c r="I30" s="61">
        <f t="shared" si="3"/>
        <v>8.7826228464383757E-4</v>
      </c>
      <c r="J30" s="61">
        <f t="shared" si="4"/>
        <v>2.3448014102219711E-3</v>
      </c>
      <c r="K30" s="61">
        <f t="shared" si="5"/>
        <v>9.5716351724373723E-4</v>
      </c>
      <c r="N30" s="61" t="str">
        <f>+"N° "&amp;A75</f>
        <v>N° 25</v>
      </c>
      <c r="O30" s="61" t="str">
        <f>+C75</f>
        <v>Trastorno de Conducción que requiere Marcapaso</v>
      </c>
      <c r="P30" s="61">
        <f t="shared" si="9"/>
        <v>1.0983720975741275E-2</v>
      </c>
      <c r="Q30" s="61">
        <f t="shared" si="9"/>
        <v>2.3681629641626404E-2</v>
      </c>
      <c r="R30" s="61">
        <f t="shared" si="9"/>
        <v>1.1569128967788127E-2</v>
      </c>
    </row>
    <row r="31" spans="1:18" ht="21" x14ac:dyDescent="0.2">
      <c r="A31" s="56">
        <v>53</v>
      </c>
      <c r="B31" s="60" t="s">
        <v>215</v>
      </c>
      <c r="C31" s="60" t="s">
        <v>50</v>
      </c>
      <c r="D31" s="60">
        <v>3701373</v>
      </c>
      <c r="E31" s="60">
        <v>987497</v>
      </c>
      <c r="F31" s="60">
        <f t="shared" si="0"/>
        <v>22967</v>
      </c>
      <c r="G31" s="60">
        <f t="shared" si="1"/>
        <v>1324</v>
      </c>
      <c r="H31" s="60">
        <f t="shared" si="2"/>
        <v>24291</v>
      </c>
      <c r="I31" s="61">
        <f t="shared" si="3"/>
        <v>8.7263897432035553E-4</v>
      </c>
      <c r="J31" s="61">
        <f t="shared" si="4"/>
        <v>8.8472985669247348E-4</v>
      </c>
      <c r="K31" s="61">
        <f t="shared" si="5"/>
        <v>8.732894755621853E-4</v>
      </c>
      <c r="N31" s="61" t="str">
        <f>+"N° "&amp;A76</f>
        <v>N° 15</v>
      </c>
      <c r="O31" s="61" t="str">
        <f>+C76</f>
        <v>Esquizofrenia</v>
      </c>
      <c r="P31" s="61">
        <f t="shared" si="9"/>
        <v>5.5175172911634054E-3</v>
      </c>
      <c r="Q31" s="61">
        <f t="shared" si="9"/>
        <v>1.1261970529927449E-2</v>
      </c>
      <c r="R31" s="61">
        <f t="shared" si="9"/>
        <v>5.7823521489653602E-3</v>
      </c>
    </row>
    <row r="32" spans="1:18" x14ac:dyDescent="0.2">
      <c r="A32" s="56">
        <v>33</v>
      </c>
      <c r="B32" s="60" t="s">
        <v>215</v>
      </c>
      <c r="C32" s="60" t="s">
        <v>33</v>
      </c>
      <c r="D32" s="60">
        <v>6537303</v>
      </c>
      <c r="E32" s="60">
        <v>1897252</v>
      </c>
      <c r="F32" s="60">
        <f t="shared" si="0"/>
        <v>7687</v>
      </c>
      <c r="G32" s="60">
        <f t="shared" si="1"/>
        <v>475</v>
      </c>
      <c r="H32" s="60">
        <f t="shared" si="2"/>
        <v>8162</v>
      </c>
      <c r="I32" s="61">
        <f t="shared" si="3"/>
        <v>2.9207017876085569E-4</v>
      </c>
      <c r="J32" s="61">
        <f t="shared" si="4"/>
        <v>3.1740685946293426E-4</v>
      </c>
      <c r="K32" s="61">
        <f t="shared" si="5"/>
        <v>2.9343331684733261E-4</v>
      </c>
      <c r="N32" s="68" t="s">
        <v>264</v>
      </c>
      <c r="O32" s="68" t="s">
        <v>263</v>
      </c>
      <c r="P32" s="61">
        <f>+SUM(I$77:I$81)</f>
        <v>1.0056017353855876E-2</v>
      </c>
      <c r="Q32" s="61">
        <f>+SUM(J$77:J$81)</f>
        <v>4.9165774406684605E-2</v>
      </c>
      <c r="R32" s="61">
        <f>+SUM(K$77:K$81)</f>
        <v>1.1859083114381311E-2</v>
      </c>
    </row>
    <row r="33" spans="1:18" x14ac:dyDescent="0.2">
      <c r="A33" s="56">
        <v>71</v>
      </c>
      <c r="B33" s="60" t="s">
        <v>215</v>
      </c>
      <c r="C33" s="60" t="s">
        <v>352</v>
      </c>
      <c r="D33" s="60">
        <v>5976173</v>
      </c>
      <c r="E33" s="60">
        <v>1161960</v>
      </c>
      <c r="F33" s="60">
        <f t="shared" si="0"/>
        <v>6680</v>
      </c>
      <c r="G33" s="60">
        <f t="shared" si="1"/>
        <v>795</v>
      </c>
      <c r="H33" s="60">
        <f t="shared" si="2"/>
        <v>7475</v>
      </c>
      <c r="I33" s="61">
        <f t="shared" si="3"/>
        <v>2.5380887135716351E-4</v>
      </c>
      <c r="J33" s="61">
        <f t="shared" si="4"/>
        <v>5.3123884899585838E-4</v>
      </c>
      <c r="K33" s="61">
        <f t="shared" si="5"/>
        <v>2.687348742261469E-4</v>
      </c>
      <c r="O33" s="61" t="s">
        <v>98</v>
      </c>
      <c r="P33" s="61">
        <f>+SUM(P28:P32)</f>
        <v>1.0000000000000002</v>
      </c>
      <c r="Q33" s="61">
        <f>+SUM(Q28:Q32)</f>
        <v>1.0000000000000002</v>
      </c>
      <c r="R33" s="61">
        <f>+SUM(R28:R32)</f>
        <v>1</v>
      </c>
    </row>
    <row r="34" spans="1:18" x14ac:dyDescent="0.2">
      <c r="A34" s="56">
        <v>72</v>
      </c>
      <c r="B34" s="60" t="s">
        <v>215</v>
      </c>
      <c r="C34" s="60" t="s">
        <v>353</v>
      </c>
      <c r="D34" s="60">
        <v>11146825</v>
      </c>
      <c r="E34" s="60">
        <v>2686208</v>
      </c>
      <c r="F34" s="60">
        <f t="shared" ref="F34:F65" si="10">IF(ISNA(VLOOKUP(A34,CASOS,2,0)),0,VLOOKUP(A34,CASOS,2,0))</f>
        <v>5283</v>
      </c>
      <c r="G34" s="60">
        <f t="shared" ref="G34:G65" si="11">IF(ISNA(VLOOKUP(A34,CASOS,3,0)),0,VLOOKUP(A34,CASOS,3,0))</f>
        <v>1055</v>
      </c>
      <c r="H34" s="60">
        <f t="shared" ref="H34:H65" si="12">+G34+F34</f>
        <v>6338</v>
      </c>
      <c r="I34" s="61">
        <f t="shared" ref="I34:I65" si="13">+F34/VLOOKUP($B34,$M$2:$P$4,2,0)</f>
        <v>2.0072938134429565E-4</v>
      </c>
      <c r="J34" s="61">
        <f t="shared" ref="J34:J65" si="14">+G34/VLOOKUP($B34,$M$2:$P$4,3,0)</f>
        <v>7.0497734049135914E-4</v>
      </c>
      <c r="K34" s="61">
        <f t="shared" ref="K34:K65" si="15">+H34/VLOOKUP($B34,$M$2:$P$4,4,0)</f>
        <v>2.2785841242077849E-4</v>
      </c>
    </row>
    <row r="35" spans="1:18" x14ac:dyDescent="0.2">
      <c r="A35" s="56">
        <v>69</v>
      </c>
      <c r="B35" s="60" t="s">
        <v>215</v>
      </c>
      <c r="C35" s="60" t="s">
        <v>208</v>
      </c>
      <c r="D35" s="60">
        <v>13853021</v>
      </c>
      <c r="E35" s="60">
        <v>3424572</v>
      </c>
      <c r="F35" s="60">
        <f t="shared" si="10"/>
        <v>3393</v>
      </c>
      <c r="G35" s="60">
        <f t="shared" si="11"/>
        <v>732</v>
      </c>
      <c r="H35" s="60">
        <f t="shared" si="12"/>
        <v>4125</v>
      </c>
      <c r="I35" s="61">
        <f t="shared" si="13"/>
        <v>1.2891818869982871E-4</v>
      </c>
      <c r="J35" s="61">
        <f t="shared" si="14"/>
        <v>4.8914067605656392E-4</v>
      </c>
      <c r="K35" s="61">
        <f t="shared" si="15"/>
        <v>1.4829850918834196E-4</v>
      </c>
    </row>
    <row r="36" spans="1:18" x14ac:dyDescent="0.2">
      <c r="A36" s="56">
        <v>68</v>
      </c>
      <c r="B36" s="60" t="s">
        <v>215</v>
      </c>
      <c r="C36" s="60" t="s">
        <v>207</v>
      </c>
      <c r="D36" s="60">
        <v>13853021</v>
      </c>
      <c r="E36" s="60">
        <v>3424572</v>
      </c>
      <c r="F36" s="60">
        <f t="shared" si="10"/>
        <v>3072</v>
      </c>
      <c r="G36" s="60">
        <f t="shared" si="11"/>
        <v>980</v>
      </c>
      <c r="H36" s="60">
        <f t="shared" si="12"/>
        <v>4052</v>
      </c>
      <c r="I36" s="61">
        <f t="shared" si="13"/>
        <v>1.1672168455227641E-4</v>
      </c>
      <c r="J36" s="61">
        <f t="shared" si="14"/>
        <v>6.5486046794458006E-4</v>
      </c>
      <c r="K36" s="61">
        <f t="shared" si="15"/>
        <v>1.4567407496513007E-4</v>
      </c>
    </row>
    <row r="37" spans="1:18" x14ac:dyDescent="0.2">
      <c r="A37" s="56">
        <v>67</v>
      </c>
      <c r="B37" s="60" t="s">
        <v>215</v>
      </c>
      <c r="C37" s="60" t="s">
        <v>206</v>
      </c>
      <c r="D37" s="60">
        <v>13853021</v>
      </c>
      <c r="E37" s="60">
        <v>3424572</v>
      </c>
      <c r="F37" s="60">
        <f t="shared" si="10"/>
        <v>1986</v>
      </c>
      <c r="G37" s="60">
        <f t="shared" si="11"/>
        <v>1587</v>
      </c>
      <c r="H37" s="60">
        <f t="shared" si="12"/>
        <v>3573</v>
      </c>
      <c r="I37" s="61">
        <f t="shared" si="13"/>
        <v>7.5458745286725558E-5</v>
      </c>
      <c r="J37" s="61">
        <f t="shared" si="14"/>
        <v>1.0604730230898455E-3</v>
      </c>
      <c r="K37" s="61">
        <f t="shared" si="15"/>
        <v>1.2845347232241111E-4</v>
      </c>
    </row>
    <row r="38" spans="1:18" x14ac:dyDescent="0.2">
      <c r="A38" s="56">
        <v>63</v>
      </c>
      <c r="B38" s="60" t="s">
        <v>215</v>
      </c>
      <c r="C38" s="60" t="s">
        <v>202</v>
      </c>
      <c r="D38" s="60">
        <v>3091591</v>
      </c>
      <c r="E38" s="60">
        <v>834289</v>
      </c>
      <c r="F38" s="60">
        <f t="shared" si="10"/>
        <v>2238</v>
      </c>
      <c r="G38" s="60">
        <f t="shared" si="11"/>
        <v>749</v>
      </c>
      <c r="H38" s="60">
        <f t="shared" si="12"/>
        <v>2987</v>
      </c>
      <c r="I38" s="61">
        <f t="shared" si="13"/>
        <v>8.5033570972654489E-5</v>
      </c>
      <c r="J38" s="61">
        <f t="shared" si="14"/>
        <v>5.005005005005005E-4</v>
      </c>
      <c r="K38" s="61">
        <f t="shared" si="15"/>
        <v>1.0738609622923089E-4</v>
      </c>
    </row>
    <row r="39" spans="1:18" x14ac:dyDescent="0.2">
      <c r="A39" s="56">
        <v>73</v>
      </c>
      <c r="B39" s="60" t="s">
        <v>215</v>
      </c>
      <c r="C39" s="60" t="s">
        <v>354</v>
      </c>
      <c r="D39" s="60">
        <v>11146825</v>
      </c>
      <c r="E39" s="60">
        <v>2686208</v>
      </c>
      <c r="F39" s="60">
        <f t="shared" si="10"/>
        <v>478</v>
      </c>
      <c r="G39" s="60">
        <f t="shared" si="11"/>
        <v>69</v>
      </c>
      <c r="H39" s="60">
        <f t="shared" si="12"/>
        <v>547</v>
      </c>
      <c r="I39" s="61">
        <f t="shared" si="13"/>
        <v>1.8161772531246132E-5</v>
      </c>
      <c r="J39" s="61">
        <f t="shared" si="14"/>
        <v>4.6107522743036762E-5</v>
      </c>
      <c r="K39" s="61">
        <f t="shared" si="15"/>
        <v>1.9665281097217709E-5</v>
      </c>
      <c r="P39" s="69"/>
    </row>
    <row r="40" spans="1:18" x14ac:dyDescent="0.2">
      <c r="A40" s="56">
        <v>5</v>
      </c>
      <c r="B40" s="60" t="s">
        <v>213</v>
      </c>
      <c r="C40" s="60" t="s">
        <v>5</v>
      </c>
      <c r="D40" s="60">
        <v>13853021</v>
      </c>
      <c r="E40" s="60">
        <v>3424572</v>
      </c>
      <c r="F40" s="60">
        <f t="shared" si="10"/>
        <v>1193702</v>
      </c>
      <c r="G40" s="60">
        <f t="shared" si="11"/>
        <v>15809</v>
      </c>
      <c r="H40" s="60">
        <f t="shared" si="12"/>
        <v>1209511</v>
      </c>
      <c r="I40" s="61">
        <f t="shared" si="13"/>
        <v>0.28575279229107908</v>
      </c>
      <c r="J40" s="61">
        <f t="shared" si="14"/>
        <v>7.6262560480855973E-2</v>
      </c>
      <c r="K40" s="61">
        <f t="shared" si="15"/>
        <v>0.27584862878592814</v>
      </c>
    </row>
    <row r="41" spans="1:18" x14ac:dyDescent="0.2">
      <c r="A41" s="56">
        <v>54</v>
      </c>
      <c r="B41" s="60" t="s">
        <v>213</v>
      </c>
      <c r="C41" s="60" t="s">
        <v>51</v>
      </c>
      <c r="D41" s="60">
        <v>173160</v>
      </c>
      <c r="E41" s="60">
        <v>49008</v>
      </c>
      <c r="F41" s="60">
        <f t="shared" si="10"/>
        <v>745742</v>
      </c>
      <c r="G41" s="60">
        <f t="shared" si="11"/>
        <v>1814</v>
      </c>
      <c r="H41" s="60">
        <f t="shared" si="12"/>
        <v>747556</v>
      </c>
      <c r="I41" s="61">
        <f t="shared" si="13"/>
        <v>0.17851847347892011</v>
      </c>
      <c r="J41" s="61">
        <f t="shared" si="14"/>
        <v>8.75072962946883E-3</v>
      </c>
      <c r="K41" s="61">
        <f t="shared" si="15"/>
        <v>0.17049228782598363</v>
      </c>
    </row>
    <row r="42" spans="1:18" ht="21" x14ac:dyDescent="0.2">
      <c r="A42" s="56">
        <v>37</v>
      </c>
      <c r="B42" s="60" t="s">
        <v>213</v>
      </c>
      <c r="C42" s="60" t="s">
        <v>37</v>
      </c>
      <c r="D42" s="60">
        <v>11146825</v>
      </c>
      <c r="E42" s="60">
        <v>2686208</v>
      </c>
      <c r="F42" s="60">
        <f t="shared" si="10"/>
        <v>312289</v>
      </c>
      <c r="G42" s="60">
        <f t="shared" si="11"/>
        <v>13032</v>
      </c>
      <c r="H42" s="60">
        <f t="shared" si="12"/>
        <v>325321</v>
      </c>
      <c r="I42" s="61">
        <f t="shared" si="13"/>
        <v>7.4756893891263304E-2</v>
      </c>
      <c r="J42" s="61">
        <f t="shared" si="14"/>
        <v>6.2866322233317409E-2</v>
      </c>
      <c r="K42" s="61">
        <f t="shared" si="15"/>
        <v>7.4194738010044489E-2</v>
      </c>
    </row>
    <row r="43" spans="1:18" ht="21" x14ac:dyDescent="0.2">
      <c r="A43" s="56">
        <v>26</v>
      </c>
      <c r="B43" s="60" t="s">
        <v>213</v>
      </c>
      <c r="C43" s="60" t="s">
        <v>170</v>
      </c>
      <c r="D43" s="60">
        <v>2746461</v>
      </c>
      <c r="E43" s="60">
        <v>809532</v>
      </c>
      <c r="F43" s="60">
        <f t="shared" si="10"/>
        <v>282636</v>
      </c>
      <c r="G43" s="60">
        <f t="shared" si="11"/>
        <v>24859</v>
      </c>
      <c r="H43" s="60">
        <f t="shared" si="12"/>
        <v>307495</v>
      </c>
      <c r="I43" s="61">
        <f t="shared" si="13"/>
        <v>6.7658449262865794E-2</v>
      </c>
      <c r="J43" s="61">
        <f t="shared" si="14"/>
        <v>0.11991972869843751</v>
      </c>
      <c r="K43" s="61">
        <f t="shared" si="15"/>
        <v>7.0129229174872298E-2</v>
      </c>
    </row>
    <row r="44" spans="1:18" x14ac:dyDescent="0.2">
      <c r="A44" s="56">
        <v>24</v>
      </c>
      <c r="B44" s="60" t="s">
        <v>213</v>
      </c>
      <c r="C44" s="60" t="s">
        <v>24</v>
      </c>
      <c r="D44" s="60">
        <v>173160</v>
      </c>
      <c r="E44" s="60">
        <v>49008</v>
      </c>
      <c r="F44" s="60">
        <f t="shared" si="10"/>
        <v>247569</v>
      </c>
      <c r="G44" s="60">
        <f t="shared" si="11"/>
        <v>8593</v>
      </c>
      <c r="H44" s="60">
        <f t="shared" si="12"/>
        <v>256162</v>
      </c>
      <c r="I44" s="61">
        <f t="shared" si="13"/>
        <v>5.9263981324241863E-2</v>
      </c>
      <c r="J44" s="61">
        <f t="shared" si="14"/>
        <v>4.1452601822505875E-2</v>
      </c>
      <c r="K44" s="61">
        <f t="shared" si="15"/>
        <v>5.8421904759081086E-2</v>
      </c>
    </row>
    <row r="45" spans="1:18" x14ac:dyDescent="0.2">
      <c r="A45" s="56">
        <v>50</v>
      </c>
      <c r="B45" s="60" t="s">
        <v>213</v>
      </c>
      <c r="C45" s="60" t="s">
        <v>48</v>
      </c>
      <c r="D45" s="60">
        <v>13853021</v>
      </c>
      <c r="E45" s="60">
        <v>3424572</v>
      </c>
      <c r="F45" s="60">
        <f t="shared" si="10"/>
        <v>204089</v>
      </c>
      <c r="G45" s="60">
        <f t="shared" si="11"/>
        <v>1226</v>
      </c>
      <c r="H45" s="60">
        <f t="shared" si="12"/>
        <v>205315</v>
      </c>
      <c r="I45" s="61">
        <f t="shared" si="13"/>
        <v>4.8855578382120526E-2</v>
      </c>
      <c r="J45" s="61">
        <f t="shared" si="14"/>
        <v>5.9142196944480625E-3</v>
      </c>
      <c r="K45" s="61">
        <f t="shared" si="15"/>
        <v>4.6825420537045824E-2</v>
      </c>
    </row>
    <row r="46" spans="1:18" x14ac:dyDescent="0.2">
      <c r="A46" s="56">
        <v>8</v>
      </c>
      <c r="B46" s="60" t="s">
        <v>213</v>
      </c>
      <c r="C46" s="60" t="s">
        <v>8</v>
      </c>
      <c r="D46" s="60">
        <v>11146825</v>
      </c>
      <c r="E46" s="60">
        <v>2686208</v>
      </c>
      <c r="F46" s="60">
        <f t="shared" si="10"/>
        <v>164673</v>
      </c>
      <c r="G46" s="60">
        <f t="shared" si="11"/>
        <v>34615</v>
      </c>
      <c r="H46" s="60">
        <f t="shared" si="12"/>
        <v>199288</v>
      </c>
      <c r="I46" s="61">
        <f t="shared" si="13"/>
        <v>3.942003076559214E-2</v>
      </c>
      <c r="J46" s="61">
        <f t="shared" si="14"/>
        <v>0.16698263843663921</v>
      </c>
      <c r="K46" s="61">
        <f t="shared" si="15"/>
        <v>4.5450865294726583E-2</v>
      </c>
    </row>
    <row r="47" spans="1:18" x14ac:dyDescent="0.2">
      <c r="A47" s="56">
        <v>27</v>
      </c>
      <c r="B47" s="60" t="s">
        <v>213</v>
      </c>
      <c r="C47" s="60" t="s">
        <v>27</v>
      </c>
      <c r="D47" s="60">
        <v>13853021</v>
      </c>
      <c r="E47" s="60">
        <v>3424572</v>
      </c>
      <c r="F47" s="60">
        <f t="shared" si="10"/>
        <v>186489</v>
      </c>
      <c r="G47" s="60">
        <f t="shared" si="11"/>
        <v>2010</v>
      </c>
      <c r="H47" s="60">
        <f t="shared" si="12"/>
        <v>188499</v>
      </c>
      <c r="I47" s="61">
        <f t="shared" si="13"/>
        <v>4.464242539726921E-2</v>
      </c>
      <c r="J47" s="61">
        <f t="shared" si="14"/>
        <v>9.6962329411424183E-3</v>
      </c>
      <c r="K47" s="61">
        <f t="shared" si="15"/>
        <v>4.29902586065928E-2</v>
      </c>
    </row>
    <row r="48" spans="1:18" ht="21" x14ac:dyDescent="0.2">
      <c r="A48" s="56">
        <v>49</v>
      </c>
      <c r="B48" s="60" t="s">
        <v>213</v>
      </c>
      <c r="C48" s="60" t="s">
        <v>47</v>
      </c>
      <c r="D48" s="60">
        <v>13853021</v>
      </c>
      <c r="E48" s="60">
        <v>3424572</v>
      </c>
      <c r="F48" s="60">
        <f t="shared" si="10"/>
        <v>172392</v>
      </c>
      <c r="G48" s="60">
        <f t="shared" si="11"/>
        <v>2624</v>
      </c>
      <c r="H48" s="60">
        <f t="shared" si="12"/>
        <v>175016</v>
      </c>
      <c r="I48" s="61">
        <f t="shared" si="13"/>
        <v>4.1267833486618694E-2</v>
      </c>
      <c r="J48" s="61">
        <f t="shared" si="14"/>
        <v>1.2658166784854581E-2</v>
      </c>
      <c r="K48" s="61">
        <f t="shared" si="15"/>
        <v>3.991524146171304E-2</v>
      </c>
    </row>
    <row r="49" spans="1:11" ht="21" x14ac:dyDescent="0.2">
      <c r="A49" s="56">
        <v>35</v>
      </c>
      <c r="B49" s="60" t="s">
        <v>213</v>
      </c>
      <c r="C49" s="60" t="s">
        <v>35</v>
      </c>
      <c r="D49" s="60">
        <v>6537303</v>
      </c>
      <c r="E49" s="60">
        <v>1897252</v>
      </c>
      <c r="F49" s="60">
        <f t="shared" si="10"/>
        <v>113798</v>
      </c>
      <c r="G49" s="60">
        <f t="shared" si="11"/>
        <v>14949</v>
      </c>
      <c r="H49" s="60">
        <f t="shared" si="12"/>
        <v>128747</v>
      </c>
      <c r="I49" s="61">
        <f t="shared" si="13"/>
        <v>2.7241385418756286E-2</v>
      </c>
      <c r="J49" s="61">
        <f t="shared" si="14"/>
        <v>7.2113923501063687E-2</v>
      </c>
      <c r="K49" s="61">
        <f t="shared" si="15"/>
        <v>2.9362844496909818E-2</v>
      </c>
    </row>
    <row r="50" spans="1:11" x14ac:dyDescent="0.2">
      <c r="A50" s="56">
        <v>2</v>
      </c>
      <c r="B50" s="60" t="s">
        <v>213</v>
      </c>
      <c r="C50" s="60" t="s">
        <v>2</v>
      </c>
      <c r="D50" s="60">
        <v>173160</v>
      </c>
      <c r="E50" s="60">
        <v>49008</v>
      </c>
      <c r="F50" s="60">
        <f t="shared" si="10"/>
        <v>92524</v>
      </c>
      <c r="G50" s="60">
        <f t="shared" si="11"/>
        <v>5130</v>
      </c>
      <c r="H50" s="60">
        <f t="shared" si="12"/>
        <v>97654</v>
      </c>
      <c r="I50" s="61">
        <f t="shared" si="13"/>
        <v>2.2148736748317251E-2</v>
      </c>
      <c r="J50" s="61">
        <f t="shared" si="14"/>
        <v>2.4747101984109756E-2</v>
      </c>
      <c r="K50" s="61">
        <f t="shared" si="15"/>
        <v>2.2271580825193839E-2</v>
      </c>
    </row>
    <row r="51" spans="1:11" x14ac:dyDescent="0.2">
      <c r="A51" s="56">
        <v>1</v>
      </c>
      <c r="B51" s="60" t="s">
        <v>213</v>
      </c>
      <c r="C51" s="60" t="s">
        <v>1</v>
      </c>
      <c r="D51" s="60">
        <v>13853021</v>
      </c>
      <c r="E51" s="60">
        <v>3424572</v>
      </c>
      <c r="F51" s="60">
        <f t="shared" si="10"/>
        <v>58985</v>
      </c>
      <c r="G51" s="60">
        <f t="shared" si="11"/>
        <v>4825</v>
      </c>
      <c r="H51" s="70">
        <f t="shared" si="12"/>
        <v>63810</v>
      </c>
      <c r="I51" s="61">
        <f t="shared" si="13"/>
        <v>1.4120047091559954E-2</v>
      </c>
      <c r="J51" s="61">
        <f t="shared" si="14"/>
        <v>2.3275783055229936E-2</v>
      </c>
      <c r="K51" s="61">
        <f t="shared" si="15"/>
        <v>1.4552906920920995E-2</v>
      </c>
    </row>
    <row r="52" spans="1:11" x14ac:dyDescent="0.2">
      <c r="A52" s="56">
        <v>28</v>
      </c>
      <c r="B52" s="60" t="s">
        <v>213</v>
      </c>
      <c r="C52" s="60" t="s">
        <v>28</v>
      </c>
      <c r="D52" s="60">
        <v>5170652</v>
      </c>
      <c r="E52" s="60">
        <v>1524248</v>
      </c>
      <c r="F52" s="60">
        <f t="shared" si="10"/>
        <v>53878</v>
      </c>
      <c r="G52" s="60">
        <f t="shared" si="11"/>
        <v>7587</v>
      </c>
      <c r="H52" s="60">
        <f t="shared" si="12"/>
        <v>61465</v>
      </c>
      <c r="I52" s="61">
        <f t="shared" si="13"/>
        <v>1.2897514574876107E-2</v>
      </c>
      <c r="J52" s="61">
        <f t="shared" si="14"/>
        <v>3.6599661355446532E-2</v>
      </c>
      <c r="K52" s="61">
        <f t="shared" si="15"/>
        <v>1.4018091582736389E-2</v>
      </c>
    </row>
    <row r="53" spans="1:11" x14ac:dyDescent="0.2">
      <c r="A53" s="56">
        <v>44</v>
      </c>
      <c r="B53" s="60" t="s">
        <v>213</v>
      </c>
      <c r="C53" s="60" t="s">
        <v>172</v>
      </c>
      <c r="D53" s="60">
        <v>13853021</v>
      </c>
      <c r="E53" s="60">
        <v>3424572</v>
      </c>
      <c r="F53" s="60">
        <f t="shared" si="10"/>
        <v>33989</v>
      </c>
      <c r="G53" s="60">
        <f t="shared" si="11"/>
        <v>16190</v>
      </c>
      <c r="H53" s="60">
        <f t="shared" si="12"/>
        <v>50179</v>
      </c>
      <c r="I53" s="61">
        <f t="shared" si="13"/>
        <v>8.1364123183017938E-3</v>
      </c>
      <c r="J53" s="61">
        <f t="shared" si="14"/>
        <v>7.8100503142833719E-2</v>
      </c>
      <c r="K53" s="61">
        <f t="shared" si="15"/>
        <v>1.1444135972181392E-2</v>
      </c>
    </row>
    <row r="54" spans="1:11" x14ac:dyDescent="0.2">
      <c r="A54" s="56">
        <v>70</v>
      </c>
      <c r="B54" s="60" t="s">
        <v>213</v>
      </c>
      <c r="C54" s="60" t="s">
        <v>351</v>
      </c>
      <c r="D54" s="60">
        <v>11146825</v>
      </c>
      <c r="E54" s="60">
        <v>2686208</v>
      </c>
      <c r="F54" s="60">
        <f t="shared" si="10"/>
        <v>42292</v>
      </c>
      <c r="G54" s="60">
        <f t="shared" si="11"/>
        <v>3273</v>
      </c>
      <c r="H54" s="60">
        <f t="shared" si="12"/>
        <v>45565</v>
      </c>
      <c r="I54" s="61">
        <f t="shared" si="13"/>
        <v>1.0124015115643868E-2</v>
      </c>
      <c r="J54" s="61">
        <f t="shared" si="14"/>
        <v>1.578894050565131E-2</v>
      </c>
      <c r="K54" s="61">
        <f t="shared" si="15"/>
        <v>1.039183833022669E-2</v>
      </c>
    </row>
    <row r="55" spans="1:11" x14ac:dyDescent="0.2">
      <c r="A55" s="56">
        <v>75</v>
      </c>
      <c r="B55" s="60" t="s">
        <v>213</v>
      </c>
      <c r="C55" s="60" t="s">
        <v>356</v>
      </c>
      <c r="D55" s="60">
        <v>11146825</v>
      </c>
      <c r="E55" s="60">
        <v>2686208</v>
      </c>
      <c r="F55" s="60">
        <f t="shared" si="10"/>
        <v>21469</v>
      </c>
      <c r="G55" s="60">
        <f t="shared" si="11"/>
        <v>21346</v>
      </c>
      <c r="H55" s="60">
        <f t="shared" si="12"/>
        <v>42815</v>
      </c>
      <c r="I55" s="61">
        <f t="shared" si="13"/>
        <v>5.1393284904416485E-3</v>
      </c>
      <c r="J55" s="61">
        <f t="shared" si="14"/>
        <v>0.10297302903563486</v>
      </c>
      <c r="K55" s="61">
        <f t="shared" si="15"/>
        <v>9.76465616391212E-3</v>
      </c>
    </row>
    <row r="56" spans="1:11" x14ac:dyDescent="0.2">
      <c r="A56" s="56">
        <v>12</v>
      </c>
      <c r="B56" s="60" t="s">
        <v>213</v>
      </c>
      <c r="C56" s="60" t="s">
        <v>12</v>
      </c>
      <c r="D56" s="60">
        <v>1639063</v>
      </c>
      <c r="E56" s="60">
        <v>172339</v>
      </c>
      <c r="F56" s="60">
        <f t="shared" si="10"/>
        <v>37027</v>
      </c>
      <c r="G56" s="60">
        <f t="shared" si="11"/>
        <v>2798</v>
      </c>
      <c r="H56" s="60">
        <f t="shared" si="12"/>
        <v>39825</v>
      </c>
      <c r="I56" s="61">
        <f t="shared" si="13"/>
        <v>8.8636599755732882E-3</v>
      </c>
      <c r="J56" s="61">
        <f t="shared" si="14"/>
        <v>1.3497542173789297E-2</v>
      </c>
      <c r="K56" s="61">
        <f t="shared" si="15"/>
        <v>9.0827380994464597E-3</v>
      </c>
    </row>
    <row r="57" spans="1:11" ht="21" x14ac:dyDescent="0.2">
      <c r="A57" s="56">
        <v>40</v>
      </c>
      <c r="B57" s="60" t="s">
        <v>213</v>
      </c>
      <c r="C57" s="60" t="s">
        <v>40</v>
      </c>
      <c r="D57" s="60">
        <v>173160</v>
      </c>
      <c r="E57" s="60">
        <v>49008</v>
      </c>
      <c r="F57" s="60">
        <f t="shared" si="10"/>
        <v>31711</v>
      </c>
      <c r="G57" s="60">
        <f t="shared" si="11"/>
        <v>3851</v>
      </c>
      <c r="H57" s="60">
        <f t="shared" si="12"/>
        <v>35562</v>
      </c>
      <c r="I57" s="61">
        <f t="shared" si="13"/>
        <v>7.5910962671943321E-3</v>
      </c>
      <c r="J57" s="61">
        <f t="shared" si="14"/>
        <v>1.8577210475790775E-2</v>
      </c>
      <c r="K57" s="61">
        <f t="shared" si="15"/>
        <v>8.1104917085377277E-3</v>
      </c>
    </row>
    <row r="58" spans="1:11" x14ac:dyDescent="0.2">
      <c r="A58" s="56">
        <v>57</v>
      </c>
      <c r="B58" s="60" t="s">
        <v>213</v>
      </c>
      <c r="C58" s="60" t="s">
        <v>196</v>
      </c>
      <c r="D58" s="60">
        <v>173160</v>
      </c>
      <c r="E58" s="60">
        <v>49008</v>
      </c>
      <c r="F58" s="60">
        <f t="shared" si="10"/>
        <v>23993</v>
      </c>
      <c r="G58" s="60">
        <f t="shared" si="11"/>
        <v>1384</v>
      </c>
      <c r="H58" s="60">
        <f t="shared" si="12"/>
        <v>25377</v>
      </c>
      <c r="I58" s="61">
        <f t="shared" si="13"/>
        <v>5.7435329298600995E-3</v>
      </c>
      <c r="J58" s="61">
        <f t="shared" si="14"/>
        <v>6.6764111395726904E-3</v>
      </c>
      <c r="K58" s="61">
        <f t="shared" si="15"/>
        <v>5.7876370307508558E-3</v>
      </c>
    </row>
    <row r="59" spans="1:11" x14ac:dyDescent="0.2">
      <c r="A59" s="56">
        <v>16</v>
      </c>
      <c r="B59" s="60" t="s">
        <v>213</v>
      </c>
      <c r="C59" s="60" t="s">
        <v>16</v>
      </c>
      <c r="D59" s="60">
        <v>5170652</v>
      </c>
      <c r="E59" s="60">
        <v>1524248</v>
      </c>
      <c r="F59" s="60">
        <f t="shared" si="10"/>
        <v>21426</v>
      </c>
      <c r="G59" s="60">
        <f t="shared" si="11"/>
        <v>3835</v>
      </c>
      <c r="H59" s="60">
        <f t="shared" si="12"/>
        <v>25261</v>
      </c>
      <c r="I59" s="61">
        <f t="shared" si="13"/>
        <v>5.1290349916718412E-3</v>
      </c>
      <c r="J59" s="61">
        <f t="shared" si="14"/>
        <v>1.8500026531980684E-2</v>
      </c>
      <c r="K59" s="61">
        <f t="shared" si="15"/>
        <v>5.7611813466444959E-3</v>
      </c>
    </row>
    <row r="60" spans="1:11" x14ac:dyDescent="0.2">
      <c r="A60" s="56">
        <v>59</v>
      </c>
      <c r="B60" s="60" t="s">
        <v>213</v>
      </c>
      <c r="C60" s="60" t="s">
        <v>198</v>
      </c>
      <c r="D60" s="60">
        <v>173160</v>
      </c>
      <c r="E60" s="60">
        <v>49008</v>
      </c>
      <c r="F60" s="60">
        <f t="shared" si="10"/>
        <v>21326</v>
      </c>
      <c r="G60" s="60">
        <f t="shared" si="11"/>
        <v>1626</v>
      </c>
      <c r="H60" s="60">
        <f t="shared" si="12"/>
        <v>22952</v>
      </c>
      <c r="I60" s="61">
        <f t="shared" si="13"/>
        <v>5.1050966224397316E-3</v>
      </c>
      <c r="J60" s="61">
        <f t="shared" si="14"/>
        <v>7.8438182897002853E-3</v>
      </c>
      <c r="K60" s="61">
        <f t="shared" si="15"/>
        <v>5.2345763931825528E-3</v>
      </c>
    </row>
    <row r="61" spans="1:11" x14ac:dyDescent="0.2">
      <c r="A61" s="56">
        <v>48</v>
      </c>
      <c r="B61" s="60" t="s">
        <v>213</v>
      </c>
      <c r="C61" s="60" t="s">
        <v>46</v>
      </c>
      <c r="D61" s="60">
        <v>13853021</v>
      </c>
      <c r="E61" s="60">
        <v>3424572</v>
      </c>
      <c r="F61" s="60">
        <f t="shared" si="10"/>
        <v>19269</v>
      </c>
      <c r="G61" s="60">
        <f t="shared" si="11"/>
        <v>1333</v>
      </c>
      <c r="H61" s="60">
        <f t="shared" si="12"/>
        <v>20602</v>
      </c>
      <c r="I61" s="61">
        <f t="shared" si="13"/>
        <v>4.6126843673352331E-3</v>
      </c>
      <c r="J61" s="61">
        <f t="shared" si="14"/>
        <v>6.430387318678032E-3</v>
      </c>
      <c r="K61" s="61">
        <f t="shared" si="15"/>
        <v>4.6986207237864654E-3</v>
      </c>
    </row>
    <row r="62" spans="1:11" ht="31.5" x14ac:dyDescent="0.2">
      <c r="A62" s="56">
        <v>43</v>
      </c>
      <c r="B62" s="60" t="s">
        <v>213</v>
      </c>
      <c r="C62" s="60" t="s">
        <v>169</v>
      </c>
      <c r="D62" s="60">
        <v>11146825</v>
      </c>
      <c r="E62" s="60">
        <v>2686208</v>
      </c>
      <c r="F62" s="60">
        <f t="shared" si="10"/>
        <v>16450</v>
      </c>
      <c r="G62" s="60">
        <f t="shared" si="11"/>
        <v>3234</v>
      </c>
      <c r="H62" s="60">
        <f t="shared" si="12"/>
        <v>19684</v>
      </c>
      <c r="I62" s="61">
        <f t="shared" si="13"/>
        <v>3.9378617386820591E-3</v>
      </c>
      <c r="J62" s="61">
        <f t="shared" si="14"/>
        <v>1.560080464261422E-2</v>
      </c>
      <c r="K62" s="61">
        <f t="shared" si="15"/>
        <v>4.4892559133585469E-3</v>
      </c>
    </row>
    <row r="63" spans="1:11" x14ac:dyDescent="0.2">
      <c r="A63" s="56">
        <v>78</v>
      </c>
      <c r="B63" s="60" t="s">
        <v>213</v>
      </c>
      <c r="C63" s="60" t="s">
        <v>359</v>
      </c>
      <c r="D63" s="60">
        <v>13853021</v>
      </c>
      <c r="E63" s="60">
        <v>3424572</v>
      </c>
      <c r="F63" s="60">
        <f t="shared" si="10"/>
        <v>11803</v>
      </c>
      <c r="G63" s="60">
        <f t="shared" si="11"/>
        <v>3356</v>
      </c>
      <c r="H63" s="60">
        <f t="shared" si="12"/>
        <v>15159</v>
      </c>
      <c r="I63" s="61">
        <f t="shared" si="13"/>
        <v>2.8254457204659172E-3</v>
      </c>
      <c r="J63" s="61">
        <f t="shared" si="14"/>
        <v>1.6189332214166147E-2</v>
      </c>
      <c r="K63" s="61">
        <f t="shared" si="15"/>
        <v>3.4572561669682081E-3</v>
      </c>
    </row>
    <row r="64" spans="1:11" x14ac:dyDescent="0.2">
      <c r="A64" s="56">
        <v>9</v>
      </c>
      <c r="B64" s="60" t="s">
        <v>213</v>
      </c>
      <c r="C64" s="60" t="s">
        <v>9</v>
      </c>
      <c r="D64" s="60">
        <v>173160</v>
      </c>
      <c r="E64" s="60">
        <v>49008</v>
      </c>
      <c r="F64" s="60">
        <f t="shared" si="10"/>
        <v>11403</v>
      </c>
      <c r="G64" s="60">
        <f t="shared" si="11"/>
        <v>460</v>
      </c>
      <c r="H64" s="60">
        <f t="shared" si="12"/>
        <v>11863</v>
      </c>
      <c r="I64" s="61">
        <f t="shared" si="13"/>
        <v>2.7296922435374781E-3</v>
      </c>
      <c r="J64" s="61">
        <f t="shared" si="14"/>
        <v>2.219038384540056E-3</v>
      </c>
      <c r="K64" s="61">
        <f t="shared" si="15"/>
        <v>2.7055498323599087E-3</v>
      </c>
    </row>
    <row r="65" spans="1:11" ht="21" x14ac:dyDescent="0.2">
      <c r="A65" s="56">
        <v>10</v>
      </c>
      <c r="B65" s="60" t="s">
        <v>213</v>
      </c>
      <c r="C65" s="60" t="s">
        <v>10</v>
      </c>
      <c r="D65" s="60">
        <v>4797118</v>
      </c>
      <c r="E65" s="60">
        <v>1285054</v>
      </c>
      <c r="F65" s="60">
        <f t="shared" si="10"/>
        <v>9536</v>
      </c>
      <c r="G65" s="60">
        <f t="shared" si="11"/>
        <v>1964</v>
      </c>
      <c r="H65" s="60">
        <f t="shared" si="12"/>
        <v>11500</v>
      </c>
      <c r="I65" s="61">
        <f t="shared" si="13"/>
        <v>2.2827628899739884E-3</v>
      </c>
      <c r="J65" s="61">
        <f t="shared" si="14"/>
        <v>9.4743291026884134E-3</v>
      </c>
      <c r="K65" s="61">
        <f t="shared" si="15"/>
        <v>2.6227617864063853E-3</v>
      </c>
    </row>
    <row r="66" spans="1:11" x14ac:dyDescent="0.2">
      <c r="A66" s="56">
        <v>55</v>
      </c>
      <c r="B66" s="60" t="s">
        <v>213</v>
      </c>
      <c r="C66" s="60" t="s">
        <v>52</v>
      </c>
      <c r="D66" s="60">
        <v>13853021</v>
      </c>
      <c r="E66" s="60">
        <v>3424572</v>
      </c>
      <c r="F66" s="60">
        <f t="shared" ref="F66:F81" si="16">IF(ISNA(VLOOKUP(A66,CASOS,2,0)),0,VLOOKUP(A66,CASOS,2,0))</f>
        <v>10562</v>
      </c>
      <c r="G66" s="60">
        <f t="shared" ref="G66:G81" si="17">IF(ISNA(VLOOKUP(A66,CASOS,3,0)),0,VLOOKUP(A66,CASOS,3,0))</f>
        <v>746</v>
      </c>
      <c r="H66" s="60">
        <f t="shared" ref="H66:H81" si="18">+G66+F66</f>
        <v>11308</v>
      </c>
      <c r="I66" s="61">
        <f t="shared" ref="I66:I81" si="19">+F66/VLOOKUP($B66,$M$2:$P$4,2,0)</f>
        <v>2.5283705582954349E-3</v>
      </c>
      <c r="J66" s="61">
        <f t="shared" ref="J66:J81" si="20">+G66/VLOOKUP($B66,$M$2:$P$4,3,0)</f>
        <v>3.5987013801453954E-3</v>
      </c>
      <c r="K66" s="61">
        <f t="shared" ref="K66:K81" si="21">+H66/VLOOKUP($B66,$M$2:$P$4,4,0)</f>
        <v>2.5789730678855136E-3</v>
      </c>
    </row>
    <row r="67" spans="1:11" ht="21" x14ac:dyDescent="0.2">
      <c r="A67" s="56">
        <v>42</v>
      </c>
      <c r="B67" s="60" t="s">
        <v>213</v>
      </c>
      <c r="C67" s="60" t="s">
        <v>42</v>
      </c>
      <c r="D67" s="60">
        <v>13853021</v>
      </c>
      <c r="E67" s="60">
        <v>3424572</v>
      </c>
      <c r="F67" s="60">
        <f t="shared" si="16"/>
        <v>9896</v>
      </c>
      <c r="G67" s="60">
        <f t="shared" si="17"/>
        <v>1015</v>
      </c>
      <c r="H67" s="60">
        <f t="shared" si="18"/>
        <v>10911</v>
      </c>
      <c r="I67" s="61">
        <f t="shared" si="19"/>
        <v>2.3689410192095839E-3</v>
      </c>
      <c r="J67" s="61">
        <f t="shared" si="20"/>
        <v>4.8963564354525153E-3</v>
      </c>
      <c r="K67" s="61">
        <f t="shared" si="21"/>
        <v>2.4884307696939191E-3</v>
      </c>
    </row>
    <row r="68" spans="1:11" x14ac:dyDescent="0.2">
      <c r="A68" s="56">
        <v>58</v>
      </c>
      <c r="B68" s="60" t="s">
        <v>213</v>
      </c>
      <c r="C68" s="60" t="s">
        <v>197</v>
      </c>
      <c r="D68" s="60">
        <v>173160</v>
      </c>
      <c r="E68" s="60">
        <v>49008</v>
      </c>
      <c r="F68" s="60">
        <f t="shared" si="16"/>
        <v>8840</v>
      </c>
      <c r="G68" s="60">
        <f t="shared" si="17"/>
        <v>1435</v>
      </c>
      <c r="H68" s="60">
        <f t="shared" si="18"/>
        <v>10275</v>
      </c>
      <c r="I68" s="61">
        <f t="shared" si="19"/>
        <v>2.1161518401185044E-3</v>
      </c>
      <c r="J68" s="61">
        <f t="shared" si="20"/>
        <v>6.9224349604673488E-3</v>
      </c>
      <c r="K68" s="61">
        <f t="shared" si="21"/>
        <v>2.3433806395935313E-3</v>
      </c>
    </row>
    <row r="69" spans="1:11" ht="21" x14ac:dyDescent="0.2">
      <c r="A69" s="56">
        <v>74</v>
      </c>
      <c r="B69" s="60" t="s">
        <v>213</v>
      </c>
      <c r="C69" s="60" t="s">
        <v>355</v>
      </c>
      <c r="D69" s="60">
        <v>11146825</v>
      </c>
      <c r="E69" s="60">
        <v>2686208</v>
      </c>
      <c r="F69" s="60">
        <f t="shared" si="16"/>
        <v>7079</v>
      </c>
      <c r="G69" s="60">
        <f t="shared" si="17"/>
        <v>967</v>
      </c>
      <c r="H69" s="60">
        <f t="shared" si="18"/>
        <v>8046</v>
      </c>
      <c r="I69" s="61">
        <f t="shared" si="19"/>
        <v>1.6945971579410512E-3</v>
      </c>
      <c r="J69" s="61">
        <f t="shared" si="20"/>
        <v>4.6648046040222478E-3</v>
      </c>
      <c r="K69" s="61">
        <f t="shared" si="21"/>
        <v>1.835020985515285E-3</v>
      </c>
    </row>
    <row r="70" spans="1:11" x14ac:dyDescent="0.2">
      <c r="A70" s="56">
        <v>13</v>
      </c>
      <c r="B70" s="60" t="s">
        <v>213</v>
      </c>
      <c r="C70" s="60" t="s">
        <v>13</v>
      </c>
      <c r="D70" s="60">
        <v>173160</v>
      </c>
      <c r="E70" s="60">
        <v>49008</v>
      </c>
      <c r="F70" s="60">
        <f t="shared" si="16"/>
        <v>5454</v>
      </c>
      <c r="G70" s="60">
        <f t="shared" si="17"/>
        <v>779</v>
      </c>
      <c r="H70" s="60">
        <f t="shared" si="18"/>
        <v>6233</v>
      </c>
      <c r="I70" s="61">
        <f t="shared" si="19"/>
        <v>1.3055986579192673E-3</v>
      </c>
      <c r="J70" s="61">
        <f t="shared" si="20"/>
        <v>3.7578932642537036E-3</v>
      </c>
      <c r="K70" s="61">
        <f t="shared" si="21"/>
        <v>1.4215368882322609E-3</v>
      </c>
    </row>
    <row r="71" spans="1:11" ht="31.5" x14ac:dyDescent="0.2">
      <c r="A71" s="56">
        <v>79</v>
      </c>
      <c r="B71" s="60" t="s">
        <v>213</v>
      </c>
      <c r="C71" s="60" t="s">
        <v>360</v>
      </c>
      <c r="D71" s="60">
        <v>11146825</v>
      </c>
      <c r="E71" s="60">
        <v>2686208</v>
      </c>
      <c r="F71" s="60">
        <f t="shared" si="16"/>
        <v>4373</v>
      </c>
      <c r="G71" s="60">
        <f t="shared" si="17"/>
        <v>446</v>
      </c>
      <c r="H71" s="60">
        <f t="shared" si="18"/>
        <v>4819</v>
      </c>
      <c r="I71" s="61">
        <f t="shared" si="19"/>
        <v>1.0468248865201607E-3</v>
      </c>
      <c r="J71" s="61">
        <f t="shared" si="20"/>
        <v>2.1515024337062281E-3</v>
      </c>
      <c r="K71" s="61">
        <f t="shared" si="21"/>
        <v>1.0990512216254235E-3</v>
      </c>
    </row>
    <row r="72" spans="1:11" ht="21" x14ac:dyDescent="0.2">
      <c r="A72" s="56">
        <v>77</v>
      </c>
      <c r="B72" s="60" t="s">
        <v>213</v>
      </c>
      <c r="C72" s="60" t="s">
        <v>358</v>
      </c>
      <c r="D72" s="60">
        <v>349457</v>
      </c>
      <c r="E72" s="60">
        <v>99116</v>
      </c>
      <c r="F72" s="60">
        <f t="shared" si="16"/>
        <v>730</v>
      </c>
      <c r="G72" s="60">
        <f t="shared" si="17"/>
        <v>186</v>
      </c>
      <c r="H72" s="60">
        <f t="shared" si="18"/>
        <v>916</v>
      </c>
      <c r="I72" s="61">
        <f t="shared" si="19"/>
        <v>1.7475009539440138E-4</v>
      </c>
      <c r="J72" s="61">
        <f t="shared" si="20"/>
        <v>8.9726334679228351E-4</v>
      </c>
      <c r="K72" s="61">
        <f t="shared" si="21"/>
        <v>2.0890867794332599E-4</v>
      </c>
    </row>
    <row r="73" spans="1:11" x14ac:dyDescent="0.2">
      <c r="A73" s="56">
        <v>3</v>
      </c>
      <c r="B73" s="60" t="s">
        <v>214</v>
      </c>
      <c r="C73" s="60" t="s">
        <v>3</v>
      </c>
      <c r="D73" s="60">
        <v>5976173</v>
      </c>
      <c r="E73" s="60">
        <v>1161960</v>
      </c>
      <c r="F73" s="60">
        <f t="shared" si="16"/>
        <v>5497838</v>
      </c>
      <c r="G73" s="60">
        <f t="shared" si="17"/>
        <v>19707</v>
      </c>
      <c r="H73" s="60">
        <f t="shared" si="18"/>
        <v>5517545</v>
      </c>
      <c r="I73" s="61">
        <f t="shared" si="19"/>
        <v>0.79693191017799592</v>
      </c>
      <c r="J73" s="61">
        <f t="shared" si="20"/>
        <v>5.9105100727904196E-2</v>
      </c>
      <c r="K73" s="61">
        <f t="shared" si="21"/>
        <v>0.76291609526203585</v>
      </c>
    </row>
    <row r="74" spans="1:11" x14ac:dyDescent="0.2">
      <c r="A74" s="56">
        <v>34</v>
      </c>
      <c r="B74" s="60" t="s">
        <v>214</v>
      </c>
      <c r="C74" s="60" t="s">
        <v>34</v>
      </c>
      <c r="D74" s="60">
        <v>11146825</v>
      </c>
      <c r="E74" s="60">
        <v>2686208</v>
      </c>
      <c r="F74" s="60">
        <f t="shared" si="16"/>
        <v>1217705</v>
      </c>
      <c r="G74" s="60">
        <f t="shared" si="17"/>
        <v>285672</v>
      </c>
      <c r="H74" s="60">
        <f t="shared" si="18"/>
        <v>1503377</v>
      </c>
      <c r="I74" s="61">
        <f t="shared" si="19"/>
        <v>0.17651083420124355</v>
      </c>
      <c r="J74" s="61">
        <f t="shared" si="20"/>
        <v>0.85678552469385738</v>
      </c>
      <c r="K74" s="61">
        <f t="shared" si="21"/>
        <v>0.20787334050682935</v>
      </c>
    </row>
    <row r="75" spans="1:11" x14ac:dyDescent="0.2">
      <c r="A75" s="56">
        <v>25</v>
      </c>
      <c r="B75" s="60" t="s">
        <v>214</v>
      </c>
      <c r="C75" s="60" t="s">
        <v>25</v>
      </c>
      <c r="D75" s="60">
        <v>11146825</v>
      </c>
      <c r="E75" s="60">
        <v>2686208</v>
      </c>
      <c r="F75" s="60">
        <f t="shared" si="16"/>
        <v>75774</v>
      </c>
      <c r="G75" s="60">
        <f t="shared" si="17"/>
        <v>7896</v>
      </c>
      <c r="H75" s="60">
        <f t="shared" si="18"/>
        <v>83670</v>
      </c>
      <c r="I75" s="61">
        <f t="shared" si="19"/>
        <v>1.0983720975741275E-2</v>
      </c>
      <c r="J75" s="61">
        <f t="shared" si="20"/>
        <v>2.3681629641626404E-2</v>
      </c>
      <c r="K75" s="61">
        <f t="shared" si="21"/>
        <v>1.1569128967788127E-2</v>
      </c>
    </row>
    <row r="76" spans="1:11" x14ac:dyDescent="0.2">
      <c r="A76" s="56">
        <v>15</v>
      </c>
      <c r="B76" s="60" t="s">
        <v>214</v>
      </c>
      <c r="C76" s="60" t="s">
        <v>15</v>
      </c>
      <c r="D76" s="60">
        <v>13853021</v>
      </c>
      <c r="E76" s="60">
        <v>3424572</v>
      </c>
      <c r="F76" s="60">
        <f t="shared" si="16"/>
        <v>38064</v>
      </c>
      <c r="G76" s="60">
        <f t="shared" si="17"/>
        <v>3755</v>
      </c>
      <c r="H76" s="60">
        <f t="shared" si="18"/>
        <v>41819</v>
      </c>
      <c r="I76" s="61">
        <f t="shared" si="19"/>
        <v>5.5175172911634054E-3</v>
      </c>
      <c r="J76" s="61">
        <f t="shared" si="20"/>
        <v>1.1261970529927449E-2</v>
      </c>
      <c r="K76" s="61">
        <f t="shared" si="21"/>
        <v>5.7823521489653602E-3</v>
      </c>
    </row>
    <row r="77" spans="1:11" x14ac:dyDescent="0.2">
      <c r="A77" s="56">
        <v>17</v>
      </c>
      <c r="B77" s="60" t="s">
        <v>214</v>
      </c>
      <c r="C77" s="60" t="s">
        <v>17</v>
      </c>
      <c r="D77" s="60">
        <v>11146825</v>
      </c>
      <c r="E77" s="60">
        <v>2686208</v>
      </c>
      <c r="F77" s="60">
        <f t="shared" si="16"/>
        <v>26664</v>
      </c>
      <c r="G77" s="60">
        <f t="shared" si="17"/>
        <v>4548</v>
      </c>
      <c r="H77" s="60">
        <f t="shared" si="18"/>
        <v>31212</v>
      </c>
      <c r="I77" s="61">
        <f t="shared" si="19"/>
        <v>3.8650452146800399E-3</v>
      </c>
      <c r="J77" s="61">
        <f t="shared" si="20"/>
        <v>1.3640330751027973E-2</v>
      </c>
      <c r="K77" s="61">
        <f t="shared" si="21"/>
        <v>4.315712362168077E-3</v>
      </c>
    </row>
    <row r="78" spans="1:11" x14ac:dyDescent="0.2">
      <c r="A78" s="56">
        <v>6</v>
      </c>
      <c r="B78" s="60" t="s">
        <v>214</v>
      </c>
      <c r="C78" s="60" t="s">
        <v>6</v>
      </c>
      <c r="D78" s="60">
        <v>13853021</v>
      </c>
      <c r="E78" s="60">
        <v>3424572</v>
      </c>
      <c r="F78" s="60">
        <f t="shared" si="16"/>
        <v>14613</v>
      </c>
      <c r="G78" s="60">
        <f t="shared" si="17"/>
        <v>8120</v>
      </c>
      <c r="H78" s="60">
        <f t="shared" si="18"/>
        <v>22733</v>
      </c>
      <c r="I78" s="61">
        <f t="shared" si="19"/>
        <v>2.1182082854080192E-3</v>
      </c>
      <c r="J78" s="61">
        <f t="shared" si="20"/>
        <v>2.4353448922239916E-2</v>
      </c>
      <c r="K78" s="61">
        <f t="shared" si="21"/>
        <v>3.143313120888341E-3</v>
      </c>
    </row>
    <row r="79" spans="1:11" x14ac:dyDescent="0.2">
      <c r="A79" s="56">
        <v>14</v>
      </c>
      <c r="B79" s="60" t="s">
        <v>214</v>
      </c>
      <c r="C79" s="60" t="s">
        <v>14</v>
      </c>
      <c r="D79" s="60">
        <v>2706196</v>
      </c>
      <c r="E79" s="60">
        <v>738364</v>
      </c>
      <c r="F79" s="60">
        <f t="shared" si="16"/>
        <v>15128</v>
      </c>
      <c r="G79" s="60">
        <f t="shared" si="17"/>
        <v>1744</v>
      </c>
      <c r="H79" s="60">
        <f t="shared" si="18"/>
        <v>16872</v>
      </c>
      <c r="I79" s="61">
        <f t="shared" si="19"/>
        <v>2.19285943623161E-3</v>
      </c>
      <c r="J79" s="61">
        <f t="shared" si="20"/>
        <v>5.2305929704909377E-3</v>
      </c>
      <c r="K79" s="61">
        <f t="shared" si="21"/>
        <v>2.3329071823176917E-3</v>
      </c>
    </row>
    <row r="80" spans="1:11" x14ac:dyDescent="0.2">
      <c r="A80" s="56">
        <v>45</v>
      </c>
      <c r="B80" s="60" t="s">
        <v>214</v>
      </c>
      <c r="C80" s="60" t="s">
        <v>43</v>
      </c>
      <c r="D80" s="60">
        <v>11146825</v>
      </c>
      <c r="E80" s="60">
        <v>2686208</v>
      </c>
      <c r="F80" s="60">
        <f t="shared" si="16"/>
        <v>12261</v>
      </c>
      <c r="G80" s="60">
        <f t="shared" si="17"/>
        <v>1829</v>
      </c>
      <c r="H80" s="60">
        <f t="shared" si="18"/>
        <v>14090</v>
      </c>
      <c r="I80" s="61">
        <f t="shared" si="19"/>
        <v>1.7772772043651353E-3</v>
      </c>
      <c r="J80" s="61">
        <f t="shared" si="20"/>
        <v>5.4855243939380309E-3</v>
      </c>
      <c r="K80" s="61">
        <f t="shared" si="21"/>
        <v>1.9482374465893953E-3</v>
      </c>
    </row>
    <row r="81" spans="1:11" x14ac:dyDescent="0.2">
      <c r="A81" s="56">
        <v>51</v>
      </c>
      <c r="B81" s="60" t="s">
        <v>214</v>
      </c>
      <c r="C81" s="60" t="s">
        <v>171</v>
      </c>
      <c r="D81" s="60">
        <v>13853021</v>
      </c>
      <c r="E81" s="60">
        <v>3424572</v>
      </c>
      <c r="F81" s="60">
        <f t="shared" si="16"/>
        <v>708</v>
      </c>
      <c r="G81" s="60">
        <f t="shared" si="17"/>
        <v>152</v>
      </c>
      <c r="H81" s="60">
        <f t="shared" si="18"/>
        <v>860</v>
      </c>
      <c r="I81" s="61">
        <f t="shared" si="19"/>
        <v>1.0262721317107218E-4</v>
      </c>
      <c r="J81" s="61">
        <f t="shared" si="20"/>
        <v>4.5587736898774231E-4</v>
      </c>
      <c r="K81" s="61">
        <f t="shared" si="21"/>
        <v>1.1891300241780553E-4</v>
      </c>
    </row>
    <row r="83" spans="1:11" x14ac:dyDescent="0.2">
      <c r="C83" s="71" t="s">
        <v>403</v>
      </c>
      <c r="D83" s="357">
        <f>SUM(D2:D81)</f>
        <v>649044524</v>
      </c>
      <c r="E83" s="357">
        <f>SUM(E2:E81)</f>
        <v>158820449</v>
      </c>
      <c r="F83" s="72">
        <f>SUM(F2:F81)</f>
        <v>37395166</v>
      </c>
      <c r="G83" s="72">
        <f>SUM(G2:G81)</f>
        <v>2037222</v>
      </c>
      <c r="H83" s="72">
        <f>SUM(H2:H81)</f>
        <v>39432388</v>
      </c>
    </row>
    <row r="84" spans="1:11" x14ac:dyDescent="0.2">
      <c r="C84" s="71" t="s">
        <v>404</v>
      </c>
      <c r="D84" s="358">
        <v>617578511</v>
      </c>
      <c r="E84" s="358">
        <v>140705609</v>
      </c>
    </row>
  </sheetData>
  <sortState ref="A2:K81">
    <sortCondition ref="B2:B81"/>
    <sortCondition descending="1" ref="K2:K81"/>
  </sortState>
  <pageMargins left="0.7" right="0.7" top="0.75" bottom="0.75" header="0.3" footer="0.3"/>
  <pageSetup scale="9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K69"/>
  <sheetViews>
    <sheetView showGridLines="0" zoomScale="75" workbookViewId="0">
      <pane ySplit="4" topLeftCell="A5" activePane="bottomLeft" state="frozen"/>
      <selection pane="bottomLeft" activeCell="G22" sqref="G22"/>
    </sheetView>
  </sheetViews>
  <sheetFormatPr baseColWidth="10" defaultColWidth="11.42578125" defaultRowHeight="12.75" x14ac:dyDescent="0.2"/>
  <cols>
    <col min="1" max="1" width="3.140625" style="122" customWidth="1"/>
    <col min="2" max="2" width="85.140625" style="122" customWidth="1"/>
    <col min="3" max="3" width="15.140625" style="122" customWidth="1"/>
    <col min="4" max="4" width="14.5703125" style="122" customWidth="1"/>
    <col min="5" max="5" width="12.140625" style="122" customWidth="1"/>
    <col min="6" max="6" width="16.85546875" style="122" customWidth="1"/>
    <col min="7" max="7" width="12.28515625" style="122" customWidth="1"/>
    <col min="8" max="8" width="11.7109375" style="122" customWidth="1"/>
    <col min="9" max="9" width="11.42578125" style="122"/>
    <col min="10" max="11" width="11.42578125" style="151"/>
    <col min="12" max="16384" width="11.42578125" style="122"/>
  </cols>
  <sheetData>
    <row r="1" spans="1:11" ht="15.75" thickBot="1" x14ac:dyDescent="0.25">
      <c r="A1" s="457" t="s">
        <v>181</v>
      </c>
      <c r="B1" s="457"/>
      <c r="C1" s="457"/>
      <c r="D1" s="457"/>
      <c r="E1" s="457"/>
      <c r="F1" s="457"/>
      <c r="G1" s="75"/>
      <c r="H1" s="75"/>
    </row>
    <row r="2" spans="1:11" ht="27.75" customHeight="1" thickBot="1" x14ac:dyDescent="0.25">
      <c r="A2" s="478"/>
      <c r="B2" s="467" t="s">
        <v>0</v>
      </c>
      <c r="C2" s="463" t="s">
        <v>167</v>
      </c>
      <c r="D2" s="476"/>
      <c r="E2" s="463" t="s">
        <v>168</v>
      </c>
      <c r="F2" s="476"/>
      <c r="G2" s="477" t="s">
        <v>319</v>
      </c>
      <c r="H2" s="476"/>
    </row>
    <row r="3" spans="1:11" x14ac:dyDescent="0.2">
      <c r="A3" s="479"/>
      <c r="B3" s="468"/>
      <c r="C3" s="100" t="s">
        <v>54</v>
      </c>
      <c r="D3" s="123" t="s">
        <v>55</v>
      </c>
      <c r="E3" s="100" t="s">
        <v>54</v>
      </c>
      <c r="F3" s="123" t="s">
        <v>55</v>
      </c>
      <c r="G3" s="470" t="s">
        <v>54</v>
      </c>
      <c r="H3" s="470" t="s">
        <v>55</v>
      </c>
    </row>
    <row r="4" spans="1:11" ht="13.5" thickBot="1" x14ac:dyDescent="0.25">
      <c r="A4" s="480"/>
      <c r="B4" s="469"/>
      <c r="C4" s="102" t="s">
        <v>65</v>
      </c>
      <c r="D4" s="124">
        <v>39264</v>
      </c>
      <c r="E4" s="102">
        <v>39446</v>
      </c>
      <c r="F4" s="124">
        <v>39446</v>
      </c>
      <c r="G4" s="471"/>
      <c r="H4" s="471"/>
    </row>
    <row r="5" spans="1:11" ht="13.5" thickBot="1" x14ac:dyDescent="0.25">
      <c r="A5" s="125">
        <v>1</v>
      </c>
      <c r="B5" s="152" t="s">
        <v>1</v>
      </c>
      <c r="C5" s="126">
        <v>7051</v>
      </c>
      <c r="D5" s="127">
        <v>697</v>
      </c>
      <c r="E5" s="153">
        <v>9309</v>
      </c>
      <c r="F5" s="154">
        <v>813</v>
      </c>
      <c r="G5" s="153">
        <v>3550</v>
      </c>
      <c r="H5" s="154">
        <v>263</v>
      </c>
      <c r="J5" s="458" t="s">
        <v>67</v>
      </c>
      <c r="K5" s="459"/>
    </row>
    <row r="6" spans="1:11" x14ac:dyDescent="0.2">
      <c r="A6" s="125">
        <v>2</v>
      </c>
      <c r="B6" s="155" t="s">
        <v>2</v>
      </c>
      <c r="C6" s="128">
        <v>10529</v>
      </c>
      <c r="D6" s="129">
        <v>696</v>
      </c>
      <c r="E6" s="156">
        <v>17112</v>
      </c>
      <c r="F6" s="157">
        <v>843</v>
      </c>
      <c r="G6" s="156">
        <v>9196</v>
      </c>
      <c r="H6" s="157">
        <v>337</v>
      </c>
    </row>
    <row r="7" spans="1:11" x14ac:dyDescent="0.2">
      <c r="A7" s="125">
        <v>3</v>
      </c>
      <c r="B7" s="155" t="s">
        <v>3</v>
      </c>
      <c r="C7" s="128">
        <v>30441</v>
      </c>
      <c r="D7" s="129">
        <v>1949</v>
      </c>
      <c r="E7" s="156">
        <v>39853</v>
      </c>
      <c r="F7" s="157">
        <v>2461</v>
      </c>
      <c r="G7" s="156">
        <v>14882</v>
      </c>
      <c r="H7" s="157">
        <v>1012</v>
      </c>
    </row>
    <row r="8" spans="1:11" x14ac:dyDescent="0.2">
      <c r="A8" s="125">
        <v>4</v>
      </c>
      <c r="B8" s="155" t="s">
        <v>4</v>
      </c>
      <c r="C8" s="128">
        <v>21575</v>
      </c>
      <c r="D8" s="129">
        <v>787</v>
      </c>
      <c r="E8" s="156">
        <v>29807</v>
      </c>
      <c r="F8" s="157">
        <v>1034</v>
      </c>
      <c r="G8" s="156">
        <v>13383</v>
      </c>
      <c r="H8" s="157">
        <v>508</v>
      </c>
    </row>
    <row r="9" spans="1:11" x14ac:dyDescent="0.2">
      <c r="A9" s="125">
        <v>5</v>
      </c>
      <c r="B9" s="155" t="s">
        <v>5</v>
      </c>
      <c r="C9" s="128">
        <v>57188</v>
      </c>
      <c r="D9" s="129">
        <v>1617</v>
      </c>
      <c r="E9" s="156">
        <v>95153</v>
      </c>
      <c r="F9" s="157">
        <v>1943</v>
      </c>
      <c r="G9" s="156">
        <v>56185</v>
      </c>
      <c r="H9" s="157">
        <v>676</v>
      </c>
    </row>
    <row r="10" spans="1:11" x14ac:dyDescent="0.2">
      <c r="A10" s="125">
        <v>6</v>
      </c>
      <c r="B10" s="155" t="s">
        <v>6</v>
      </c>
      <c r="C10" s="128">
        <v>2368</v>
      </c>
      <c r="D10" s="129">
        <v>2427</v>
      </c>
      <c r="E10" s="156">
        <v>2812</v>
      </c>
      <c r="F10" s="157">
        <v>2838</v>
      </c>
      <c r="G10" s="156">
        <v>789</v>
      </c>
      <c r="H10" s="157">
        <v>661</v>
      </c>
    </row>
    <row r="11" spans="1:11" x14ac:dyDescent="0.2">
      <c r="A11" s="125">
        <v>7</v>
      </c>
      <c r="B11" s="155" t="s">
        <v>7</v>
      </c>
      <c r="C11" s="128">
        <v>396181</v>
      </c>
      <c r="D11" s="129">
        <v>28301</v>
      </c>
      <c r="E11" s="156">
        <v>443628</v>
      </c>
      <c r="F11" s="157">
        <v>32253</v>
      </c>
      <c r="G11" s="156">
        <v>93104</v>
      </c>
      <c r="H11" s="157">
        <v>8078</v>
      </c>
    </row>
    <row r="12" spans="1:11" x14ac:dyDescent="0.2">
      <c r="A12" s="125">
        <v>8</v>
      </c>
      <c r="B12" s="155" t="s">
        <v>8</v>
      </c>
      <c r="C12" s="128">
        <v>15918</v>
      </c>
      <c r="D12" s="129">
        <v>3827</v>
      </c>
      <c r="E12" s="156">
        <v>23064</v>
      </c>
      <c r="F12" s="157">
        <v>4823</v>
      </c>
      <c r="G12" s="156">
        <v>10736</v>
      </c>
      <c r="H12" s="157">
        <v>1999</v>
      </c>
      <c r="K12" s="122"/>
    </row>
    <row r="13" spans="1:11" x14ac:dyDescent="0.2">
      <c r="A13" s="125">
        <v>9</v>
      </c>
      <c r="B13" s="155" t="s">
        <v>9</v>
      </c>
      <c r="C13" s="128">
        <v>791</v>
      </c>
      <c r="D13" s="129">
        <v>42</v>
      </c>
      <c r="E13" s="156">
        <v>1288</v>
      </c>
      <c r="F13" s="157">
        <v>61</v>
      </c>
      <c r="G13" s="156">
        <v>687</v>
      </c>
      <c r="H13" s="157">
        <v>36</v>
      </c>
    </row>
    <row r="14" spans="1:11" x14ac:dyDescent="0.2">
      <c r="A14" s="125">
        <v>10</v>
      </c>
      <c r="B14" s="155" t="s">
        <v>10</v>
      </c>
      <c r="C14" s="128">
        <v>627</v>
      </c>
      <c r="D14" s="129">
        <v>303</v>
      </c>
      <c r="E14" s="156">
        <v>911</v>
      </c>
      <c r="F14" s="157">
        <v>357</v>
      </c>
      <c r="G14" s="156">
        <v>413</v>
      </c>
      <c r="H14" s="157">
        <v>129</v>
      </c>
    </row>
    <row r="15" spans="1:11" x14ac:dyDescent="0.2">
      <c r="A15" s="125">
        <v>11</v>
      </c>
      <c r="B15" s="155" t="s">
        <v>11</v>
      </c>
      <c r="C15" s="128">
        <v>58162</v>
      </c>
      <c r="D15" s="129">
        <v>3194</v>
      </c>
      <c r="E15" s="156">
        <v>87911</v>
      </c>
      <c r="F15" s="157">
        <v>4112</v>
      </c>
      <c r="G15" s="156">
        <v>44647</v>
      </c>
      <c r="H15" s="157">
        <v>1654</v>
      </c>
    </row>
    <row r="16" spans="1:11" x14ac:dyDescent="0.2">
      <c r="A16" s="125">
        <v>12</v>
      </c>
      <c r="B16" s="155" t="s">
        <v>12</v>
      </c>
      <c r="C16" s="128">
        <v>2081</v>
      </c>
      <c r="D16" s="129">
        <v>321</v>
      </c>
      <c r="E16" s="156">
        <v>3245</v>
      </c>
      <c r="F16" s="157">
        <v>371</v>
      </c>
      <c r="G16" s="156">
        <v>1610</v>
      </c>
      <c r="H16" s="157">
        <v>118</v>
      </c>
    </row>
    <row r="17" spans="1:8" x14ac:dyDescent="0.2">
      <c r="A17" s="125">
        <v>13</v>
      </c>
      <c r="B17" s="155" t="s">
        <v>13</v>
      </c>
      <c r="C17" s="128">
        <v>680</v>
      </c>
      <c r="D17" s="129">
        <v>72</v>
      </c>
      <c r="E17" s="156">
        <v>895</v>
      </c>
      <c r="F17" s="157">
        <v>79</v>
      </c>
      <c r="G17" s="156">
        <v>360</v>
      </c>
      <c r="H17" s="157">
        <v>21</v>
      </c>
    </row>
    <row r="18" spans="1:8" x14ac:dyDescent="0.2">
      <c r="A18" s="125">
        <v>14</v>
      </c>
      <c r="B18" s="155" t="s">
        <v>14</v>
      </c>
      <c r="C18" s="128">
        <v>1921</v>
      </c>
      <c r="D18" s="129">
        <v>238</v>
      </c>
      <c r="E18" s="156">
        <v>2464</v>
      </c>
      <c r="F18" s="157">
        <v>279</v>
      </c>
      <c r="G18" s="156">
        <v>969</v>
      </c>
      <c r="H18" s="157">
        <v>111</v>
      </c>
    </row>
    <row r="19" spans="1:8" x14ac:dyDescent="0.2">
      <c r="A19" s="125">
        <v>15</v>
      </c>
      <c r="B19" s="155" t="s">
        <v>15</v>
      </c>
      <c r="C19" s="128">
        <v>4031</v>
      </c>
      <c r="D19" s="129">
        <v>359</v>
      </c>
      <c r="E19" s="156">
        <v>5596</v>
      </c>
      <c r="F19" s="157">
        <v>490</v>
      </c>
      <c r="G19" s="156">
        <v>2477</v>
      </c>
      <c r="H19" s="157">
        <v>252</v>
      </c>
    </row>
    <row r="20" spans="1:8" x14ac:dyDescent="0.2">
      <c r="A20" s="125">
        <v>16</v>
      </c>
      <c r="B20" s="155" t="s">
        <v>16</v>
      </c>
      <c r="C20" s="128">
        <v>3028</v>
      </c>
      <c r="D20" s="129">
        <v>515</v>
      </c>
      <c r="E20" s="156">
        <v>3930</v>
      </c>
      <c r="F20" s="157">
        <v>610</v>
      </c>
      <c r="G20" s="156">
        <v>1527</v>
      </c>
      <c r="H20" s="157">
        <v>194</v>
      </c>
    </row>
    <row r="21" spans="1:8" x14ac:dyDescent="0.2">
      <c r="A21" s="125">
        <v>17</v>
      </c>
      <c r="B21" s="155" t="s">
        <v>17</v>
      </c>
      <c r="C21" s="128">
        <v>2300</v>
      </c>
      <c r="D21" s="129">
        <v>457</v>
      </c>
      <c r="E21" s="156">
        <v>3099</v>
      </c>
      <c r="F21" s="157">
        <v>567</v>
      </c>
      <c r="G21" s="156">
        <v>1287</v>
      </c>
      <c r="H21" s="157">
        <v>213</v>
      </c>
    </row>
    <row r="22" spans="1:8" x14ac:dyDescent="0.2">
      <c r="A22" s="125">
        <v>18</v>
      </c>
      <c r="B22" s="155" t="s">
        <v>18</v>
      </c>
      <c r="C22" s="128">
        <v>327</v>
      </c>
      <c r="D22" s="129">
        <v>913</v>
      </c>
      <c r="E22" s="156">
        <v>8929</v>
      </c>
      <c r="F22" s="157">
        <v>1094</v>
      </c>
      <c r="G22" s="156">
        <v>490</v>
      </c>
      <c r="H22" s="157">
        <v>323</v>
      </c>
    </row>
    <row r="23" spans="1:8" x14ac:dyDescent="0.2">
      <c r="A23" s="125">
        <v>19</v>
      </c>
      <c r="B23" s="155" t="s">
        <v>19</v>
      </c>
      <c r="C23" s="128">
        <v>660223</v>
      </c>
      <c r="D23" s="129">
        <v>21624</v>
      </c>
      <c r="E23" s="156">
        <v>870634</v>
      </c>
      <c r="F23" s="157">
        <v>26956</v>
      </c>
      <c r="G23" s="156">
        <v>306453</v>
      </c>
      <c r="H23" s="157">
        <v>9506</v>
      </c>
    </row>
    <row r="24" spans="1:8" x14ac:dyDescent="0.2">
      <c r="A24" s="125">
        <v>20</v>
      </c>
      <c r="B24" s="155" t="s">
        <v>20</v>
      </c>
      <c r="C24" s="128">
        <v>49769</v>
      </c>
      <c r="D24" s="129">
        <v>220</v>
      </c>
      <c r="E24" s="156">
        <v>65554</v>
      </c>
      <c r="F24" s="157">
        <v>270</v>
      </c>
      <c r="G24" s="156">
        <v>23237</v>
      </c>
      <c r="H24" s="157">
        <v>93</v>
      </c>
    </row>
    <row r="25" spans="1:8" x14ac:dyDescent="0.2">
      <c r="A25" s="125">
        <v>21</v>
      </c>
      <c r="B25" s="155" t="s">
        <v>21</v>
      </c>
      <c r="C25" s="128">
        <v>1211159</v>
      </c>
      <c r="D25" s="129">
        <v>56685</v>
      </c>
      <c r="E25" s="156">
        <v>1352612</v>
      </c>
      <c r="F25" s="157">
        <v>66367</v>
      </c>
      <c r="G25" s="156">
        <v>258134</v>
      </c>
      <c r="H25" s="157">
        <v>19104</v>
      </c>
    </row>
    <row r="26" spans="1:8" x14ac:dyDescent="0.2">
      <c r="A26" s="125">
        <v>22</v>
      </c>
      <c r="B26" s="155" t="s">
        <v>22</v>
      </c>
      <c r="C26" s="128">
        <v>2319</v>
      </c>
      <c r="D26" s="129">
        <v>530</v>
      </c>
      <c r="E26" s="156">
        <v>2795</v>
      </c>
      <c r="F26" s="157">
        <v>640</v>
      </c>
      <c r="G26" s="156">
        <v>860</v>
      </c>
      <c r="H26" s="157">
        <v>214</v>
      </c>
    </row>
    <row r="27" spans="1:8" x14ac:dyDescent="0.2">
      <c r="A27" s="125">
        <v>23</v>
      </c>
      <c r="B27" s="155" t="s">
        <v>23</v>
      </c>
      <c r="C27" s="128">
        <v>145538</v>
      </c>
      <c r="D27" s="129">
        <v>18389</v>
      </c>
      <c r="E27" s="156">
        <v>185485</v>
      </c>
      <c r="F27" s="157">
        <v>24301</v>
      </c>
      <c r="G27" s="156">
        <v>61524</v>
      </c>
      <c r="H27" s="157">
        <v>11614</v>
      </c>
    </row>
    <row r="28" spans="1:8" x14ac:dyDescent="0.2">
      <c r="A28" s="125">
        <v>24</v>
      </c>
      <c r="B28" s="155" t="s">
        <v>24</v>
      </c>
      <c r="C28" s="128">
        <v>44634</v>
      </c>
      <c r="D28" s="129">
        <v>1382</v>
      </c>
      <c r="E28" s="156">
        <v>54618</v>
      </c>
      <c r="F28" s="157">
        <v>1346</v>
      </c>
      <c r="G28" s="156">
        <v>18425</v>
      </c>
      <c r="H28" s="157">
        <v>606</v>
      </c>
    </row>
    <row r="29" spans="1:8" x14ac:dyDescent="0.2">
      <c r="A29" s="125">
        <v>25</v>
      </c>
      <c r="B29" s="155" t="s">
        <v>25</v>
      </c>
      <c r="C29" s="128">
        <v>6334</v>
      </c>
      <c r="D29" s="129">
        <v>838</v>
      </c>
      <c r="E29" s="156">
        <v>8397</v>
      </c>
      <c r="F29" s="157">
        <v>1061</v>
      </c>
      <c r="G29" s="156">
        <v>3600</v>
      </c>
      <c r="H29" s="157">
        <v>437</v>
      </c>
    </row>
    <row r="30" spans="1:8" x14ac:dyDescent="0.2">
      <c r="A30" s="125"/>
      <c r="B30" s="158" t="s">
        <v>59</v>
      </c>
      <c r="C30" s="132">
        <f t="shared" ref="C30:H30" si="0">SUM(C5:C29)</f>
        <v>2735175</v>
      </c>
      <c r="D30" s="133">
        <f t="shared" si="0"/>
        <v>146383</v>
      </c>
      <c r="E30" s="159">
        <f t="shared" si="0"/>
        <v>3319101</v>
      </c>
      <c r="F30" s="160">
        <f t="shared" si="0"/>
        <v>175969</v>
      </c>
      <c r="G30" s="159">
        <f t="shared" si="0"/>
        <v>928525</v>
      </c>
      <c r="H30" s="160">
        <f t="shared" si="0"/>
        <v>58159</v>
      </c>
    </row>
    <row r="31" spans="1:8" ht="25.5" x14ac:dyDescent="0.2">
      <c r="A31" s="125">
        <v>26</v>
      </c>
      <c r="B31" s="155" t="s">
        <v>170</v>
      </c>
      <c r="C31" s="128">
        <v>16577</v>
      </c>
      <c r="D31" s="129">
        <v>925</v>
      </c>
      <c r="E31" s="128">
        <v>26836</v>
      </c>
      <c r="F31" s="129">
        <v>1411</v>
      </c>
      <c r="G31" s="128">
        <v>17589</v>
      </c>
      <c r="H31" s="129">
        <v>950</v>
      </c>
    </row>
    <row r="32" spans="1:8" x14ac:dyDescent="0.2">
      <c r="A32" s="125">
        <v>27</v>
      </c>
      <c r="B32" s="155" t="s">
        <v>27</v>
      </c>
      <c r="C32" s="128">
        <v>8006</v>
      </c>
      <c r="D32" s="129">
        <v>146</v>
      </c>
      <c r="E32" s="156">
        <v>15194</v>
      </c>
      <c r="F32" s="157">
        <v>190</v>
      </c>
      <c r="G32" s="156">
        <v>11097</v>
      </c>
      <c r="H32" s="157">
        <v>119</v>
      </c>
    </row>
    <row r="33" spans="1:8" x14ac:dyDescent="0.2">
      <c r="A33" s="125">
        <v>28</v>
      </c>
      <c r="B33" s="155" t="s">
        <v>28</v>
      </c>
      <c r="C33" s="128">
        <v>2751</v>
      </c>
      <c r="D33" s="129">
        <v>771</v>
      </c>
      <c r="E33" s="156">
        <v>4906</v>
      </c>
      <c r="F33" s="157">
        <v>987</v>
      </c>
      <c r="G33" s="156">
        <v>3696</v>
      </c>
      <c r="H33" s="157">
        <v>522</v>
      </c>
    </row>
    <row r="34" spans="1:8" x14ac:dyDescent="0.2">
      <c r="A34" s="125">
        <v>29</v>
      </c>
      <c r="B34" s="155" t="s">
        <v>29</v>
      </c>
      <c r="C34" s="128">
        <v>127006</v>
      </c>
      <c r="D34" s="129">
        <v>608</v>
      </c>
      <c r="E34" s="156">
        <v>195640</v>
      </c>
      <c r="F34" s="157">
        <v>962</v>
      </c>
      <c r="G34" s="156">
        <v>122306</v>
      </c>
      <c r="H34" s="157">
        <v>669</v>
      </c>
    </row>
    <row r="35" spans="1:8" x14ac:dyDescent="0.2">
      <c r="A35" s="125">
        <v>30</v>
      </c>
      <c r="B35" s="155" t="s">
        <v>30</v>
      </c>
      <c r="C35" s="128">
        <v>5672</v>
      </c>
      <c r="D35" s="129">
        <v>479</v>
      </c>
      <c r="E35" s="156">
        <v>10813</v>
      </c>
      <c r="F35" s="157">
        <v>679</v>
      </c>
      <c r="G35" s="156">
        <v>8162</v>
      </c>
      <c r="H35" s="157">
        <v>421</v>
      </c>
    </row>
    <row r="36" spans="1:8" x14ac:dyDescent="0.2">
      <c r="A36" s="125">
        <v>31</v>
      </c>
      <c r="B36" s="155" t="s">
        <v>31</v>
      </c>
      <c r="C36" s="128">
        <v>9645</v>
      </c>
      <c r="D36" s="129">
        <v>630</v>
      </c>
      <c r="E36" s="156">
        <v>18987</v>
      </c>
      <c r="F36" s="157">
        <v>867</v>
      </c>
      <c r="G36" s="156">
        <v>14023</v>
      </c>
      <c r="H36" s="157">
        <v>491</v>
      </c>
    </row>
    <row r="37" spans="1:8" x14ac:dyDescent="0.2">
      <c r="A37" s="125">
        <v>32</v>
      </c>
      <c r="B37" s="155" t="s">
        <v>32</v>
      </c>
      <c r="C37" s="128">
        <v>1254</v>
      </c>
      <c r="D37" s="129">
        <v>145</v>
      </c>
      <c r="E37" s="156">
        <v>2242</v>
      </c>
      <c r="F37" s="157">
        <v>220</v>
      </c>
      <c r="G37" s="156">
        <v>1590</v>
      </c>
      <c r="H37" s="157">
        <v>143</v>
      </c>
    </row>
    <row r="38" spans="1:8" x14ac:dyDescent="0.2">
      <c r="A38" s="125">
        <v>33</v>
      </c>
      <c r="B38" s="155" t="s">
        <v>33</v>
      </c>
      <c r="C38" s="128">
        <v>848</v>
      </c>
      <c r="D38" s="129">
        <v>54</v>
      </c>
      <c r="E38" s="156">
        <v>1076</v>
      </c>
      <c r="F38" s="157">
        <v>67</v>
      </c>
      <c r="G38" s="156">
        <v>345</v>
      </c>
      <c r="H38" s="157">
        <v>28</v>
      </c>
    </row>
    <row r="39" spans="1:8" x14ac:dyDescent="0.2">
      <c r="A39" s="125">
        <v>34</v>
      </c>
      <c r="B39" s="155" t="s">
        <v>34</v>
      </c>
      <c r="C39" s="128">
        <v>178884</v>
      </c>
      <c r="D39" s="129">
        <v>24656</v>
      </c>
      <c r="E39" s="156">
        <v>285346</v>
      </c>
      <c r="F39" s="157">
        <v>35667</v>
      </c>
      <c r="G39" s="156">
        <v>174209</v>
      </c>
      <c r="H39" s="157">
        <v>21373</v>
      </c>
    </row>
    <row r="40" spans="1:8" ht="25.5" x14ac:dyDescent="0.2">
      <c r="A40" s="125">
        <v>35</v>
      </c>
      <c r="B40" s="155" t="s">
        <v>35</v>
      </c>
      <c r="C40" s="128">
        <v>3637</v>
      </c>
      <c r="D40" s="129">
        <v>239</v>
      </c>
      <c r="E40" s="128">
        <v>6185</v>
      </c>
      <c r="F40" s="129">
        <v>318</v>
      </c>
      <c r="G40" s="128">
        <v>4145</v>
      </c>
      <c r="H40" s="129">
        <v>186</v>
      </c>
    </row>
    <row r="41" spans="1:8" x14ac:dyDescent="0.2">
      <c r="A41" s="125">
        <v>36</v>
      </c>
      <c r="B41" s="155" t="s">
        <v>36</v>
      </c>
      <c r="C41" s="128">
        <v>22037</v>
      </c>
      <c r="D41" s="129">
        <v>74</v>
      </c>
      <c r="E41" s="156">
        <v>44189</v>
      </c>
      <c r="F41" s="157">
        <v>143</v>
      </c>
      <c r="G41" s="156">
        <v>34436</v>
      </c>
      <c r="H41" s="157">
        <v>109</v>
      </c>
    </row>
    <row r="42" spans="1:8" x14ac:dyDescent="0.2">
      <c r="A42" s="125">
        <v>37</v>
      </c>
      <c r="B42" s="155" t="s">
        <v>37</v>
      </c>
      <c r="C42" s="128">
        <v>8450</v>
      </c>
      <c r="D42" s="129">
        <v>500</v>
      </c>
      <c r="E42" s="128">
        <v>16572</v>
      </c>
      <c r="F42" s="129">
        <v>727</v>
      </c>
      <c r="G42" s="128">
        <v>12336</v>
      </c>
      <c r="H42" s="129">
        <v>463</v>
      </c>
    </row>
    <row r="43" spans="1:8" x14ac:dyDescent="0.2">
      <c r="A43" s="125">
        <v>38</v>
      </c>
      <c r="B43" s="155" t="s">
        <v>38</v>
      </c>
      <c r="C43" s="128">
        <v>37366</v>
      </c>
      <c r="D43" s="129">
        <v>1029</v>
      </c>
      <c r="E43" s="128">
        <v>56527</v>
      </c>
      <c r="F43" s="129">
        <v>1374</v>
      </c>
      <c r="G43" s="128">
        <v>31309</v>
      </c>
      <c r="H43" s="129">
        <v>768</v>
      </c>
    </row>
    <row r="44" spans="1:8" x14ac:dyDescent="0.2">
      <c r="A44" s="125">
        <v>39</v>
      </c>
      <c r="B44" s="155" t="s">
        <v>39</v>
      </c>
      <c r="C44" s="128">
        <v>32109</v>
      </c>
      <c r="D44" s="129">
        <v>4070</v>
      </c>
      <c r="E44" s="156">
        <v>51237</v>
      </c>
      <c r="F44" s="157">
        <v>5407</v>
      </c>
      <c r="G44" s="156">
        <v>31235</v>
      </c>
      <c r="H44" s="157">
        <v>3311</v>
      </c>
    </row>
    <row r="45" spans="1:8" x14ac:dyDescent="0.2">
      <c r="A45" s="125">
        <v>40</v>
      </c>
      <c r="B45" s="155" t="s">
        <v>40</v>
      </c>
      <c r="C45" s="128">
        <v>2177</v>
      </c>
      <c r="D45" s="129">
        <v>168</v>
      </c>
      <c r="E45" s="156">
        <v>3654</v>
      </c>
      <c r="F45" s="157">
        <v>229</v>
      </c>
      <c r="G45" s="156">
        <v>2521</v>
      </c>
      <c r="H45" s="157">
        <v>164</v>
      </c>
    </row>
    <row r="46" spans="1:8" ht="25.5" x14ac:dyDescent="0.2">
      <c r="A46" s="125"/>
      <c r="B46" s="158" t="s">
        <v>61</v>
      </c>
      <c r="C46" s="132">
        <f t="shared" ref="C46:H46" si="1">SUM(C31:C45)</f>
        <v>456419</v>
      </c>
      <c r="D46" s="133">
        <f t="shared" si="1"/>
        <v>34494</v>
      </c>
      <c r="E46" s="132">
        <f t="shared" si="1"/>
        <v>739404</v>
      </c>
      <c r="F46" s="133">
        <f t="shared" si="1"/>
        <v>49248</v>
      </c>
      <c r="G46" s="132">
        <f t="shared" si="1"/>
        <v>468999</v>
      </c>
      <c r="H46" s="133">
        <f t="shared" si="1"/>
        <v>29717</v>
      </c>
    </row>
    <row r="47" spans="1:8" x14ac:dyDescent="0.2">
      <c r="A47" s="125"/>
      <c r="B47" s="158" t="s">
        <v>60</v>
      </c>
      <c r="C47" s="132">
        <f t="shared" ref="C47:H47" si="2">+C46+C30</f>
        <v>3191594</v>
      </c>
      <c r="D47" s="133">
        <f t="shared" si="2"/>
        <v>180877</v>
      </c>
      <c r="E47" s="132">
        <f t="shared" si="2"/>
        <v>4058505</v>
      </c>
      <c r="F47" s="133">
        <f t="shared" si="2"/>
        <v>225217</v>
      </c>
      <c r="G47" s="132">
        <f t="shared" si="2"/>
        <v>1397524</v>
      </c>
      <c r="H47" s="133">
        <f t="shared" si="2"/>
        <v>87876</v>
      </c>
    </row>
    <row r="48" spans="1:8" ht="16.5" customHeight="1" x14ac:dyDescent="0.2">
      <c r="A48" s="125">
        <v>41</v>
      </c>
      <c r="B48" s="155" t="s">
        <v>41</v>
      </c>
      <c r="C48" s="136"/>
      <c r="D48" s="137"/>
      <c r="E48" s="128">
        <v>14400</v>
      </c>
      <c r="F48" s="129">
        <v>627</v>
      </c>
      <c r="G48" s="128">
        <v>14400</v>
      </c>
      <c r="H48" s="129">
        <v>627</v>
      </c>
    </row>
    <row r="49" spans="1:8" x14ac:dyDescent="0.2">
      <c r="A49" s="125">
        <v>42</v>
      </c>
      <c r="B49" s="155" t="s">
        <v>42</v>
      </c>
      <c r="C49" s="136"/>
      <c r="D49" s="137"/>
      <c r="E49" s="128">
        <v>267</v>
      </c>
      <c r="F49" s="129">
        <v>24</v>
      </c>
      <c r="G49" s="128">
        <v>267</v>
      </c>
      <c r="H49" s="129">
        <v>24</v>
      </c>
    </row>
    <row r="50" spans="1:8" ht="14.25" customHeight="1" x14ac:dyDescent="0.2">
      <c r="A50" s="125">
        <v>43</v>
      </c>
      <c r="B50" s="155" t="s">
        <v>169</v>
      </c>
      <c r="C50" s="136"/>
      <c r="D50" s="137"/>
      <c r="E50" s="128">
        <v>499</v>
      </c>
      <c r="F50" s="129">
        <v>47</v>
      </c>
      <c r="G50" s="128">
        <v>499</v>
      </c>
      <c r="H50" s="129">
        <v>47</v>
      </c>
    </row>
    <row r="51" spans="1:8" x14ac:dyDescent="0.2">
      <c r="A51" s="125">
        <v>44</v>
      </c>
      <c r="B51" s="155" t="s">
        <v>172</v>
      </c>
      <c r="C51" s="136"/>
      <c r="D51" s="137"/>
      <c r="E51" s="156">
        <v>1695</v>
      </c>
      <c r="F51" s="157">
        <v>348</v>
      </c>
      <c r="G51" s="156">
        <v>1695</v>
      </c>
      <c r="H51" s="157">
        <v>348</v>
      </c>
    </row>
    <row r="52" spans="1:8" x14ac:dyDescent="0.2">
      <c r="A52" s="125">
        <v>45</v>
      </c>
      <c r="B52" s="155" t="s">
        <v>43</v>
      </c>
      <c r="C52" s="136"/>
      <c r="D52" s="137"/>
      <c r="E52" s="156">
        <v>710</v>
      </c>
      <c r="F52" s="157">
        <v>82</v>
      </c>
      <c r="G52" s="156">
        <v>710</v>
      </c>
      <c r="H52" s="157">
        <v>82</v>
      </c>
    </row>
    <row r="53" spans="1:8" x14ac:dyDescent="0.2">
      <c r="A53" s="125">
        <v>46</v>
      </c>
      <c r="B53" s="155" t="s">
        <v>44</v>
      </c>
      <c r="C53" s="136"/>
      <c r="D53" s="137"/>
      <c r="E53" s="156">
        <v>215320</v>
      </c>
      <c r="F53" s="157">
        <v>4652</v>
      </c>
      <c r="G53" s="156">
        <v>215320</v>
      </c>
      <c r="H53" s="157">
        <v>4652</v>
      </c>
    </row>
    <row r="54" spans="1:8" x14ac:dyDescent="0.2">
      <c r="A54" s="125">
        <v>47</v>
      </c>
      <c r="B54" s="155" t="s">
        <v>45</v>
      </c>
      <c r="C54" s="136"/>
      <c r="D54" s="137"/>
      <c r="E54" s="156">
        <v>9213</v>
      </c>
      <c r="F54" s="157">
        <v>382</v>
      </c>
      <c r="G54" s="156">
        <v>9213</v>
      </c>
      <c r="H54" s="157">
        <v>382</v>
      </c>
    </row>
    <row r="55" spans="1:8" x14ac:dyDescent="0.2">
      <c r="A55" s="125">
        <v>48</v>
      </c>
      <c r="B55" s="155" t="s">
        <v>46</v>
      </c>
      <c r="C55" s="136"/>
      <c r="D55" s="137"/>
      <c r="E55" s="156">
        <v>555</v>
      </c>
      <c r="F55" s="157">
        <v>29</v>
      </c>
      <c r="G55" s="156">
        <v>555</v>
      </c>
      <c r="H55" s="157">
        <v>29</v>
      </c>
    </row>
    <row r="56" spans="1:8" x14ac:dyDescent="0.2">
      <c r="A56" s="125">
        <v>49</v>
      </c>
      <c r="B56" s="155" t="s">
        <v>47</v>
      </c>
      <c r="C56" s="136"/>
      <c r="D56" s="137"/>
      <c r="E56" s="128">
        <v>2279</v>
      </c>
      <c r="F56" s="129">
        <v>25</v>
      </c>
      <c r="G56" s="128">
        <v>2279</v>
      </c>
      <c r="H56" s="129">
        <v>25</v>
      </c>
    </row>
    <row r="57" spans="1:8" x14ac:dyDescent="0.2">
      <c r="A57" s="125">
        <v>50</v>
      </c>
      <c r="B57" s="155" t="s">
        <v>48</v>
      </c>
      <c r="C57" s="136"/>
      <c r="D57" s="137"/>
      <c r="E57" s="156">
        <v>4611</v>
      </c>
      <c r="F57" s="157">
        <v>16</v>
      </c>
      <c r="G57" s="156">
        <v>4611</v>
      </c>
      <c r="H57" s="157">
        <v>16</v>
      </c>
    </row>
    <row r="58" spans="1:8" x14ac:dyDescent="0.2">
      <c r="A58" s="125">
        <v>51</v>
      </c>
      <c r="B58" s="155" t="s">
        <v>171</v>
      </c>
      <c r="C58" s="136"/>
      <c r="D58" s="137"/>
      <c r="E58" s="156">
        <v>324</v>
      </c>
      <c r="F58" s="157">
        <v>17</v>
      </c>
      <c r="G58" s="156">
        <v>324</v>
      </c>
      <c r="H58" s="157">
        <v>17</v>
      </c>
    </row>
    <row r="59" spans="1:8" x14ac:dyDescent="0.2">
      <c r="A59" s="125">
        <v>52</v>
      </c>
      <c r="B59" s="155" t="s">
        <v>49</v>
      </c>
      <c r="C59" s="136"/>
      <c r="D59" s="137"/>
      <c r="E59" s="156">
        <v>9043</v>
      </c>
      <c r="F59" s="157">
        <v>774</v>
      </c>
      <c r="G59" s="156">
        <v>9043</v>
      </c>
      <c r="H59" s="157">
        <v>774</v>
      </c>
    </row>
    <row r="60" spans="1:8" x14ac:dyDescent="0.2">
      <c r="A60" s="125">
        <v>53</v>
      </c>
      <c r="B60" s="155" t="s">
        <v>50</v>
      </c>
      <c r="C60" s="136"/>
      <c r="D60" s="137"/>
      <c r="E60" s="128">
        <v>1227</v>
      </c>
      <c r="F60" s="129">
        <v>49</v>
      </c>
      <c r="G60" s="128">
        <v>1227</v>
      </c>
      <c r="H60" s="129">
        <v>49</v>
      </c>
    </row>
    <row r="61" spans="1:8" x14ac:dyDescent="0.2">
      <c r="A61" s="125">
        <v>54</v>
      </c>
      <c r="B61" s="155" t="s">
        <v>51</v>
      </c>
      <c r="C61" s="136"/>
      <c r="D61" s="137"/>
      <c r="E61" s="156">
        <v>24429</v>
      </c>
      <c r="F61" s="157">
        <v>81</v>
      </c>
      <c r="G61" s="156">
        <v>24429</v>
      </c>
      <c r="H61" s="157">
        <v>81</v>
      </c>
    </row>
    <row r="62" spans="1:8" x14ac:dyDescent="0.2">
      <c r="A62" s="125">
        <v>55</v>
      </c>
      <c r="B62" s="155" t="s">
        <v>52</v>
      </c>
      <c r="C62" s="136"/>
      <c r="D62" s="137"/>
      <c r="E62" s="156">
        <v>390</v>
      </c>
      <c r="F62" s="157">
        <v>12</v>
      </c>
      <c r="G62" s="156">
        <v>390</v>
      </c>
      <c r="H62" s="157">
        <v>12</v>
      </c>
    </row>
    <row r="63" spans="1:8" ht="13.5" thickBot="1" x14ac:dyDescent="0.25">
      <c r="A63" s="125">
        <v>56</v>
      </c>
      <c r="B63" s="161" t="s">
        <v>53</v>
      </c>
      <c r="C63" s="162"/>
      <c r="D63" s="163"/>
      <c r="E63" s="164">
        <v>9392</v>
      </c>
      <c r="F63" s="165">
        <v>665</v>
      </c>
      <c r="G63" s="164">
        <v>9392</v>
      </c>
      <c r="H63" s="165">
        <v>665</v>
      </c>
    </row>
    <row r="64" spans="1:8" ht="13.5" thickBot="1" x14ac:dyDescent="0.25">
      <c r="A64" s="166"/>
      <c r="B64" s="167" t="s">
        <v>63</v>
      </c>
      <c r="C64" s="168"/>
      <c r="D64" s="168"/>
      <c r="E64" s="169">
        <f>SUM(E48:E63)</f>
        <v>294354</v>
      </c>
      <c r="F64" s="170">
        <f>SUM(F48:F63)</f>
        <v>7830</v>
      </c>
      <c r="G64" s="169">
        <f>SUM(G48:G63)</f>
        <v>294354</v>
      </c>
      <c r="H64" s="170">
        <f>SUM(H48:H63)</f>
        <v>7830</v>
      </c>
    </row>
    <row r="65" spans="2:11" ht="13.5" thickBot="1" x14ac:dyDescent="0.25">
      <c r="B65" s="171" t="s">
        <v>62</v>
      </c>
      <c r="C65" s="148">
        <f t="shared" ref="C65:H65" si="3">C64+C46+C30</f>
        <v>3191594</v>
      </c>
      <c r="D65" s="149">
        <f t="shared" si="3"/>
        <v>180877</v>
      </c>
      <c r="E65" s="148">
        <f t="shared" si="3"/>
        <v>4352859</v>
      </c>
      <c r="F65" s="149">
        <f t="shared" si="3"/>
        <v>233047</v>
      </c>
      <c r="G65" s="148">
        <f t="shared" si="3"/>
        <v>1691878</v>
      </c>
      <c r="H65" s="149">
        <f t="shared" si="3"/>
        <v>95706</v>
      </c>
    </row>
    <row r="66" spans="2:11" x14ac:dyDescent="0.2">
      <c r="B66" s="122" t="s">
        <v>56</v>
      </c>
    </row>
    <row r="67" spans="2:11" ht="13.5" thickBot="1" x14ac:dyDescent="0.25">
      <c r="B67" s="119" t="s">
        <v>54</v>
      </c>
    </row>
    <row r="68" spans="2:11" ht="13.5" thickBot="1" x14ac:dyDescent="0.25">
      <c r="B68" s="119" t="s">
        <v>64</v>
      </c>
      <c r="J68" s="458" t="s">
        <v>67</v>
      </c>
      <c r="K68" s="459"/>
    </row>
    <row r="69" spans="2:11" x14ac:dyDescent="0.2">
      <c r="B69" s="122" t="s">
        <v>350</v>
      </c>
    </row>
  </sheetData>
  <mergeCells count="10">
    <mergeCell ref="J68:K68"/>
    <mergeCell ref="J5:K5"/>
    <mergeCell ref="A1:F1"/>
    <mergeCell ref="A2:A4"/>
    <mergeCell ref="C2:D2"/>
    <mergeCell ref="E2:F2"/>
    <mergeCell ref="G2:H2"/>
    <mergeCell ref="G3:G4"/>
    <mergeCell ref="H3:H4"/>
    <mergeCell ref="B2:B4"/>
  </mergeCells>
  <phoneticPr fontId="2" type="noConversion"/>
  <hyperlinks>
    <hyperlink ref="J68" location="Indice!A1" display="Volver al Indice"/>
    <hyperlink ref="J5" location="Indice!A1" display="Volver al Indice"/>
    <hyperlink ref="J5:K5" location="Indice!B15" display="Volver al Indice"/>
    <hyperlink ref="J68:K68" location="Indice!B15" display="Volver al Indice"/>
  </hyperlinks>
  <pageMargins left="0.74803149606299213" right="0.74803149606299213" top="0.98425196850393704" bottom="0.98425196850393704" header="0" footer="0"/>
  <pageSetup scale="46"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P69"/>
  <sheetViews>
    <sheetView showGridLines="0" zoomScale="75" workbookViewId="0">
      <pane ySplit="4" topLeftCell="A5" activePane="bottomLeft" state="frozen"/>
      <selection pane="bottomLeft" activeCell="E22" sqref="E22"/>
    </sheetView>
  </sheetViews>
  <sheetFormatPr baseColWidth="10" defaultColWidth="11.42578125" defaultRowHeight="12.75" x14ac:dyDescent="0.2"/>
  <cols>
    <col min="1" max="1" width="3.140625" style="122" customWidth="1"/>
    <col min="2" max="2" width="72.42578125" style="122" customWidth="1"/>
    <col min="3" max="3" width="14" style="122" customWidth="1"/>
    <col min="4" max="4" width="15.85546875" style="122" customWidth="1"/>
    <col min="5" max="5" width="14.5703125" style="122" customWidth="1"/>
    <col min="6" max="6" width="15.28515625" style="122" customWidth="1"/>
    <col min="7" max="16384" width="11.42578125" style="122"/>
  </cols>
  <sheetData>
    <row r="1" spans="1:16" ht="15.75" thickBot="1" x14ac:dyDescent="0.25">
      <c r="A1" s="481" t="s">
        <v>181</v>
      </c>
      <c r="B1" s="481"/>
      <c r="C1" s="481"/>
      <c r="D1" s="481"/>
      <c r="E1" s="172"/>
      <c r="F1" s="172"/>
      <c r="G1" s="172"/>
      <c r="H1" s="172"/>
    </row>
    <row r="2" spans="1:16" ht="30" customHeight="1" thickBot="1" x14ac:dyDescent="0.25">
      <c r="A2" s="473"/>
      <c r="B2" s="467" t="s">
        <v>0</v>
      </c>
      <c r="C2" s="463" t="s">
        <v>173</v>
      </c>
      <c r="D2" s="476"/>
      <c r="E2" s="463" t="s">
        <v>174</v>
      </c>
      <c r="F2" s="476"/>
      <c r="G2" s="482" t="s">
        <v>320</v>
      </c>
      <c r="H2" s="476"/>
    </row>
    <row r="3" spans="1:16" x14ac:dyDescent="0.2">
      <c r="A3" s="474"/>
      <c r="B3" s="468"/>
      <c r="C3" s="173" t="s">
        <v>54</v>
      </c>
      <c r="D3" s="123" t="s">
        <v>55</v>
      </c>
      <c r="E3" s="173" t="s">
        <v>54</v>
      </c>
      <c r="F3" s="123" t="s">
        <v>55</v>
      </c>
      <c r="G3" s="470" t="s">
        <v>54</v>
      </c>
      <c r="H3" s="470" t="s">
        <v>55</v>
      </c>
    </row>
    <row r="4" spans="1:16" ht="14.25" customHeight="1" thickBot="1" x14ac:dyDescent="0.25">
      <c r="A4" s="475"/>
      <c r="B4" s="469"/>
      <c r="C4" s="174">
        <v>39628</v>
      </c>
      <c r="D4" s="124">
        <v>39628</v>
      </c>
      <c r="E4" s="174">
        <v>39817</v>
      </c>
      <c r="F4" s="124">
        <v>39817</v>
      </c>
      <c r="G4" s="471"/>
      <c r="H4" s="471"/>
    </row>
    <row r="5" spans="1:16" ht="13.5" thickBot="1" x14ac:dyDescent="0.25">
      <c r="A5" s="125">
        <v>1</v>
      </c>
      <c r="B5" s="175" t="s">
        <v>1</v>
      </c>
      <c r="C5" s="176">
        <v>10890</v>
      </c>
      <c r="D5" s="154">
        <v>881</v>
      </c>
      <c r="E5" s="176">
        <v>12674</v>
      </c>
      <c r="F5" s="154">
        <v>1142</v>
      </c>
      <c r="G5" s="176">
        <v>3365</v>
      </c>
      <c r="H5" s="154">
        <v>329</v>
      </c>
      <c r="I5" s="177"/>
      <c r="J5" s="458" t="s">
        <v>67</v>
      </c>
      <c r="K5" s="459"/>
    </row>
    <row r="6" spans="1:16" x14ac:dyDescent="0.2">
      <c r="A6" s="125">
        <v>2</v>
      </c>
      <c r="B6" s="135" t="s">
        <v>2</v>
      </c>
      <c r="C6" s="178">
        <v>18010</v>
      </c>
      <c r="D6" s="157">
        <v>929</v>
      </c>
      <c r="E6" s="178">
        <v>24604</v>
      </c>
      <c r="F6" s="157">
        <v>1196</v>
      </c>
      <c r="G6" s="178">
        <v>7492</v>
      </c>
      <c r="H6" s="157">
        <v>353</v>
      </c>
      <c r="I6" s="177"/>
    </row>
    <row r="7" spans="1:16" x14ac:dyDescent="0.2">
      <c r="A7" s="125">
        <v>3</v>
      </c>
      <c r="B7" s="135" t="s">
        <v>3</v>
      </c>
      <c r="C7" s="178">
        <v>47385</v>
      </c>
      <c r="D7" s="157">
        <v>3037</v>
      </c>
      <c r="E7" s="178">
        <v>54648</v>
      </c>
      <c r="F7" s="157">
        <v>3903</v>
      </c>
      <c r="G7" s="178">
        <v>14795</v>
      </c>
      <c r="H7" s="157">
        <v>1442</v>
      </c>
      <c r="I7" s="177"/>
    </row>
    <row r="8" spans="1:16" x14ac:dyDescent="0.2">
      <c r="A8" s="125">
        <v>4</v>
      </c>
      <c r="B8" s="135" t="s">
        <v>4</v>
      </c>
      <c r="C8" s="178">
        <v>36240</v>
      </c>
      <c r="D8" s="157">
        <v>1319</v>
      </c>
      <c r="E8" s="178">
        <v>43341</v>
      </c>
      <c r="F8" s="157">
        <v>1921</v>
      </c>
      <c r="G8" s="178">
        <v>13534</v>
      </c>
      <c r="H8" s="157">
        <v>887</v>
      </c>
      <c r="I8" s="177"/>
    </row>
    <row r="9" spans="1:16" x14ac:dyDescent="0.2">
      <c r="A9" s="125">
        <v>5</v>
      </c>
      <c r="B9" s="135" t="s">
        <v>5</v>
      </c>
      <c r="C9" s="178">
        <v>136206</v>
      </c>
      <c r="D9" s="157">
        <v>2126</v>
      </c>
      <c r="E9" s="178">
        <v>179070</v>
      </c>
      <c r="F9" s="157">
        <v>2968</v>
      </c>
      <c r="G9" s="178">
        <v>83917</v>
      </c>
      <c r="H9" s="157">
        <v>1025</v>
      </c>
      <c r="I9" s="177"/>
    </row>
    <row r="10" spans="1:16" x14ac:dyDescent="0.2">
      <c r="A10" s="125">
        <v>6</v>
      </c>
      <c r="B10" s="135" t="s">
        <v>6</v>
      </c>
      <c r="C10" s="178">
        <v>3241</v>
      </c>
      <c r="D10" s="157">
        <v>3214</v>
      </c>
      <c r="E10" s="178">
        <v>3676</v>
      </c>
      <c r="F10" s="157">
        <v>3717</v>
      </c>
      <c r="G10" s="178">
        <v>864</v>
      </c>
      <c r="H10" s="157">
        <v>879</v>
      </c>
      <c r="I10" s="177"/>
    </row>
    <row r="11" spans="1:16" x14ac:dyDescent="0.2">
      <c r="A11" s="125">
        <v>7</v>
      </c>
      <c r="B11" s="135" t="s">
        <v>7</v>
      </c>
      <c r="C11" s="178">
        <v>486716</v>
      </c>
      <c r="D11" s="157">
        <v>35717</v>
      </c>
      <c r="E11" s="179">
        <v>518704</v>
      </c>
      <c r="F11" s="157">
        <v>41099</v>
      </c>
      <c r="G11" s="179">
        <v>75076</v>
      </c>
      <c r="H11" s="157">
        <v>8846</v>
      </c>
      <c r="I11" s="177"/>
    </row>
    <row r="12" spans="1:16" x14ac:dyDescent="0.2">
      <c r="A12" s="125">
        <v>8</v>
      </c>
      <c r="B12" s="135" t="s">
        <v>8</v>
      </c>
      <c r="C12" s="178">
        <v>26178</v>
      </c>
      <c r="D12" s="157">
        <v>5937</v>
      </c>
      <c r="E12" s="178">
        <v>32817</v>
      </c>
      <c r="F12" s="157">
        <v>7431</v>
      </c>
      <c r="G12" s="178">
        <v>9753</v>
      </c>
      <c r="H12" s="157">
        <v>2608</v>
      </c>
      <c r="I12" s="177"/>
    </row>
    <row r="13" spans="1:16" x14ac:dyDescent="0.2">
      <c r="A13" s="125">
        <v>9</v>
      </c>
      <c r="B13" s="135" t="s">
        <v>9</v>
      </c>
      <c r="C13" s="178">
        <v>1370</v>
      </c>
      <c r="D13" s="157">
        <v>82</v>
      </c>
      <c r="E13" s="178">
        <v>2052</v>
      </c>
      <c r="F13" s="157">
        <v>111</v>
      </c>
      <c r="G13" s="178">
        <v>764</v>
      </c>
      <c r="H13" s="157">
        <v>50</v>
      </c>
      <c r="I13" s="177"/>
    </row>
    <row r="14" spans="1:16" x14ac:dyDescent="0.2">
      <c r="A14" s="125">
        <v>10</v>
      </c>
      <c r="B14" s="135" t="s">
        <v>10</v>
      </c>
      <c r="C14" s="178">
        <v>1128</v>
      </c>
      <c r="D14" s="157">
        <v>365</v>
      </c>
      <c r="E14" s="178">
        <v>2110</v>
      </c>
      <c r="F14" s="157">
        <v>535</v>
      </c>
      <c r="G14" s="178">
        <v>1199</v>
      </c>
      <c r="H14" s="157">
        <v>178</v>
      </c>
      <c r="I14" s="177"/>
    </row>
    <row r="15" spans="1:16" x14ac:dyDescent="0.2">
      <c r="A15" s="125">
        <v>11</v>
      </c>
      <c r="B15" s="135" t="s">
        <v>11</v>
      </c>
      <c r="C15" s="178">
        <v>118586</v>
      </c>
      <c r="D15" s="157">
        <v>4918</v>
      </c>
      <c r="E15" s="178">
        <v>177728</v>
      </c>
      <c r="F15" s="157">
        <v>6280</v>
      </c>
      <c r="G15" s="178">
        <v>89817</v>
      </c>
      <c r="H15" s="157">
        <v>2168</v>
      </c>
      <c r="I15" s="177"/>
    </row>
    <row r="16" spans="1:16" ht="15" x14ac:dyDescent="0.2">
      <c r="A16" s="125">
        <v>12</v>
      </c>
      <c r="B16" s="135" t="s">
        <v>12</v>
      </c>
      <c r="C16" s="178">
        <v>4053</v>
      </c>
      <c r="D16" s="157">
        <v>420</v>
      </c>
      <c r="E16" s="178">
        <v>6942</v>
      </c>
      <c r="F16" s="157">
        <v>532</v>
      </c>
      <c r="G16" s="178">
        <v>3697</v>
      </c>
      <c r="H16" s="157">
        <v>161</v>
      </c>
      <c r="I16" s="177"/>
      <c r="K16" s="457"/>
      <c r="L16" s="457"/>
      <c r="M16" s="457"/>
      <c r="N16" s="457"/>
      <c r="O16" s="457"/>
      <c r="P16" s="457"/>
    </row>
    <row r="17" spans="1:9" x14ac:dyDescent="0.2">
      <c r="A17" s="125">
        <v>13</v>
      </c>
      <c r="B17" s="135" t="s">
        <v>13</v>
      </c>
      <c r="C17" s="178">
        <v>1066</v>
      </c>
      <c r="D17" s="157">
        <v>91</v>
      </c>
      <c r="E17" s="178">
        <v>1388</v>
      </c>
      <c r="F17" s="157">
        <v>129</v>
      </c>
      <c r="G17" s="178">
        <v>493</v>
      </c>
      <c r="H17" s="157">
        <v>50</v>
      </c>
      <c r="I17" s="177"/>
    </row>
    <row r="18" spans="1:9" x14ac:dyDescent="0.2">
      <c r="A18" s="125">
        <v>14</v>
      </c>
      <c r="B18" s="135" t="s">
        <v>14</v>
      </c>
      <c r="C18" s="178">
        <v>2961</v>
      </c>
      <c r="D18" s="157">
        <v>305</v>
      </c>
      <c r="E18" s="178">
        <v>3987</v>
      </c>
      <c r="F18" s="157">
        <v>410</v>
      </c>
      <c r="G18" s="178">
        <v>1523</v>
      </c>
      <c r="H18" s="157">
        <v>131</v>
      </c>
      <c r="I18" s="177"/>
    </row>
    <row r="19" spans="1:9" x14ac:dyDescent="0.2">
      <c r="A19" s="125">
        <v>15</v>
      </c>
      <c r="B19" s="135" t="s">
        <v>15</v>
      </c>
      <c r="C19" s="178">
        <v>6828</v>
      </c>
      <c r="D19" s="157">
        <v>599</v>
      </c>
      <c r="E19" s="178">
        <v>9781</v>
      </c>
      <c r="F19" s="157">
        <v>764</v>
      </c>
      <c r="G19" s="178">
        <v>4185</v>
      </c>
      <c r="H19" s="157">
        <v>274</v>
      </c>
      <c r="I19" s="177"/>
    </row>
    <row r="20" spans="1:9" x14ac:dyDescent="0.2">
      <c r="A20" s="125">
        <v>16</v>
      </c>
      <c r="B20" s="135" t="s">
        <v>16</v>
      </c>
      <c r="C20" s="178">
        <v>4887</v>
      </c>
      <c r="D20" s="157">
        <v>715</v>
      </c>
      <c r="E20" s="178">
        <v>6622</v>
      </c>
      <c r="F20" s="157">
        <v>895</v>
      </c>
      <c r="G20" s="178">
        <v>2692</v>
      </c>
      <c r="H20" s="157">
        <v>285</v>
      </c>
      <c r="I20" s="177"/>
    </row>
    <row r="21" spans="1:9" x14ac:dyDescent="0.2">
      <c r="A21" s="125">
        <v>17</v>
      </c>
      <c r="B21" s="135" t="s">
        <v>17</v>
      </c>
      <c r="C21" s="178">
        <v>3874</v>
      </c>
      <c r="D21" s="157">
        <v>664</v>
      </c>
      <c r="E21" s="178">
        <v>5246</v>
      </c>
      <c r="F21" s="157">
        <v>853</v>
      </c>
      <c r="G21" s="178">
        <v>2147</v>
      </c>
      <c r="H21" s="157">
        <v>286</v>
      </c>
      <c r="I21" s="177"/>
    </row>
    <row r="22" spans="1:9" x14ac:dyDescent="0.2">
      <c r="A22" s="125">
        <v>18</v>
      </c>
      <c r="B22" s="135" t="s">
        <v>18</v>
      </c>
      <c r="C22" s="178">
        <v>9494</v>
      </c>
      <c r="D22" s="157">
        <v>1347</v>
      </c>
      <c r="E22" s="178">
        <v>9494</v>
      </c>
      <c r="F22" s="157">
        <v>1675</v>
      </c>
      <c r="G22" s="178">
        <v>565</v>
      </c>
      <c r="H22" s="157">
        <v>581</v>
      </c>
      <c r="I22" s="177"/>
    </row>
    <row r="23" spans="1:9" x14ac:dyDescent="0.2">
      <c r="A23" s="125">
        <v>19</v>
      </c>
      <c r="B23" s="135" t="s">
        <v>19</v>
      </c>
      <c r="C23" s="178">
        <v>992798</v>
      </c>
      <c r="D23" s="157">
        <v>28662</v>
      </c>
      <c r="E23" s="178">
        <v>1183662</v>
      </c>
      <c r="F23" s="157">
        <v>36840</v>
      </c>
      <c r="G23" s="178">
        <v>313028</v>
      </c>
      <c r="H23" s="157">
        <v>9884</v>
      </c>
      <c r="I23" s="177"/>
    </row>
    <row r="24" spans="1:9" x14ac:dyDescent="0.2">
      <c r="A24" s="125">
        <v>20</v>
      </c>
      <c r="B24" s="135" t="s">
        <v>20</v>
      </c>
      <c r="C24" s="178">
        <v>74069</v>
      </c>
      <c r="D24" s="157">
        <v>280</v>
      </c>
      <c r="E24" s="178">
        <v>86789</v>
      </c>
      <c r="F24" s="157">
        <v>367</v>
      </c>
      <c r="G24" s="178">
        <v>21235</v>
      </c>
      <c r="H24" s="157">
        <v>97</v>
      </c>
      <c r="I24" s="177"/>
    </row>
    <row r="25" spans="1:9" x14ac:dyDescent="0.2">
      <c r="A25" s="125">
        <v>21</v>
      </c>
      <c r="B25" s="135" t="s">
        <v>21</v>
      </c>
      <c r="C25" s="178">
        <v>1456723</v>
      </c>
      <c r="D25" s="157">
        <v>71934</v>
      </c>
      <c r="E25" s="179">
        <v>1541613</v>
      </c>
      <c r="F25" s="157">
        <v>88066</v>
      </c>
      <c r="G25" s="179">
        <v>189001</v>
      </c>
      <c r="H25" s="157">
        <v>21699</v>
      </c>
      <c r="I25" s="177"/>
    </row>
    <row r="26" spans="1:9" x14ac:dyDescent="0.2">
      <c r="A26" s="125">
        <v>22</v>
      </c>
      <c r="B26" s="135" t="s">
        <v>22</v>
      </c>
      <c r="C26" s="178">
        <v>3193</v>
      </c>
      <c r="D26" s="157">
        <v>797</v>
      </c>
      <c r="E26" s="178">
        <v>3582</v>
      </c>
      <c r="F26" s="157">
        <v>878</v>
      </c>
      <c r="G26" s="178">
        <v>787</v>
      </c>
      <c r="H26" s="157">
        <v>238</v>
      </c>
      <c r="I26" s="177"/>
    </row>
    <row r="27" spans="1:9" x14ac:dyDescent="0.2">
      <c r="A27" s="125">
        <v>23</v>
      </c>
      <c r="B27" s="135" t="s">
        <v>23</v>
      </c>
      <c r="C27" s="178">
        <v>217827</v>
      </c>
      <c r="D27" s="157">
        <v>30610</v>
      </c>
      <c r="E27" s="178">
        <v>262274</v>
      </c>
      <c r="F27" s="157">
        <v>37625</v>
      </c>
      <c r="G27" s="178">
        <v>76789</v>
      </c>
      <c r="H27" s="157">
        <v>13324</v>
      </c>
      <c r="I27" s="177"/>
    </row>
    <row r="28" spans="1:9" x14ac:dyDescent="0.2">
      <c r="A28" s="125">
        <v>24</v>
      </c>
      <c r="B28" s="135" t="s">
        <v>24</v>
      </c>
      <c r="C28" s="178">
        <v>64891</v>
      </c>
      <c r="D28" s="157">
        <v>1401</v>
      </c>
      <c r="E28" s="178">
        <v>79100</v>
      </c>
      <c r="F28" s="157">
        <v>2307</v>
      </c>
      <c r="G28" s="178">
        <v>24482</v>
      </c>
      <c r="H28" s="157">
        <v>961</v>
      </c>
      <c r="I28" s="177"/>
    </row>
    <row r="29" spans="1:9" x14ac:dyDescent="0.2">
      <c r="A29" s="125">
        <v>25</v>
      </c>
      <c r="B29" s="135" t="s">
        <v>25</v>
      </c>
      <c r="C29" s="178">
        <v>10638</v>
      </c>
      <c r="D29" s="157">
        <v>1239</v>
      </c>
      <c r="E29" s="178">
        <v>14706</v>
      </c>
      <c r="F29" s="157">
        <v>1614</v>
      </c>
      <c r="G29" s="178">
        <v>6309</v>
      </c>
      <c r="H29" s="157">
        <v>553</v>
      </c>
      <c r="I29" s="177"/>
    </row>
    <row r="30" spans="1:9" x14ac:dyDescent="0.2">
      <c r="A30" s="125"/>
      <c r="B30" s="138" t="s">
        <v>59</v>
      </c>
      <c r="C30" s="180">
        <f t="shared" ref="C30:H30" si="0">SUM(C5:C29)</f>
        <v>3739252</v>
      </c>
      <c r="D30" s="181">
        <f t="shared" si="0"/>
        <v>197589</v>
      </c>
      <c r="E30" s="159">
        <f t="shared" si="0"/>
        <v>4266610</v>
      </c>
      <c r="F30" s="159">
        <f t="shared" si="0"/>
        <v>243258</v>
      </c>
      <c r="G30" s="159">
        <f>SUM(G5:G29)</f>
        <v>947509</v>
      </c>
      <c r="H30" s="159">
        <f t="shared" si="0"/>
        <v>67289</v>
      </c>
      <c r="I30" s="177"/>
    </row>
    <row r="31" spans="1:9" ht="25.5" x14ac:dyDescent="0.2">
      <c r="A31" s="125">
        <v>26</v>
      </c>
      <c r="B31" s="135" t="s">
        <v>170</v>
      </c>
      <c r="C31" s="182">
        <v>36848</v>
      </c>
      <c r="D31" s="129">
        <v>2067</v>
      </c>
      <c r="E31" s="182">
        <v>46398</v>
      </c>
      <c r="F31" s="129">
        <v>2971</v>
      </c>
      <c r="G31" s="182">
        <v>19562</v>
      </c>
      <c r="H31" s="129">
        <v>1560</v>
      </c>
      <c r="I31" s="177"/>
    </row>
    <row r="32" spans="1:9" x14ac:dyDescent="0.2">
      <c r="A32" s="125">
        <v>27</v>
      </c>
      <c r="B32" s="135" t="s">
        <v>27</v>
      </c>
      <c r="C32" s="178">
        <v>22884</v>
      </c>
      <c r="D32" s="157">
        <v>246</v>
      </c>
      <c r="E32" s="178">
        <v>29778</v>
      </c>
      <c r="F32" s="157">
        <v>345</v>
      </c>
      <c r="G32" s="178">
        <v>14584</v>
      </c>
      <c r="H32" s="157">
        <v>155</v>
      </c>
      <c r="I32" s="177"/>
    </row>
    <row r="33" spans="1:9" x14ac:dyDescent="0.2">
      <c r="A33" s="125">
        <v>28</v>
      </c>
      <c r="B33" s="135" t="s">
        <v>28</v>
      </c>
      <c r="C33" s="178">
        <v>6725</v>
      </c>
      <c r="D33" s="157">
        <v>1187</v>
      </c>
      <c r="E33" s="178">
        <v>10073</v>
      </c>
      <c r="F33" s="157">
        <v>1618</v>
      </c>
      <c r="G33" s="178">
        <v>5167</v>
      </c>
      <c r="H33" s="157">
        <v>631</v>
      </c>
      <c r="I33" s="177"/>
    </row>
    <row r="34" spans="1:9" x14ac:dyDescent="0.2">
      <c r="A34" s="125">
        <v>29</v>
      </c>
      <c r="B34" s="135" t="s">
        <v>29</v>
      </c>
      <c r="C34" s="178">
        <v>250579</v>
      </c>
      <c r="D34" s="157">
        <v>1376</v>
      </c>
      <c r="E34" s="178">
        <v>311480</v>
      </c>
      <c r="F34" s="157">
        <v>1900</v>
      </c>
      <c r="G34" s="178">
        <v>115840</v>
      </c>
      <c r="H34" s="157">
        <v>938</v>
      </c>
      <c r="I34" s="177"/>
    </row>
    <row r="35" spans="1:9" x14ac:dyDescent="0.2">
      <c r="A35" s="125">
        <v>30</v>
      </c>
      <c r="B35" s="135" t="s">
        <v>30</v>
      </c>
      <c r="C35" s="178">
        <v>15669</v>
      </c>
      <c r="D35" s="157">
        <v>925</v>
      </c>
      <c r="E35" s="178">
        <v>25023</v>
      </c>
      <c r="F35" s="157">
        <v>1274</v>
      </c>
      <c r="G35" s="178">
        <v>14210</v>
      </c>
      <c r="H35" s="157">
        <v>595</v>
      </c>
      <c r="I35" s="177"/>
    </row>
    <row r="36" spans="1:9" x14ac:dyDescent="0.2">
      <c r="A36" s="125">
        <v>31</v>
      </c>
      <c r="B36" s="135" t="s">
        <v>31</v>
      </c>
      <c r="C36" s="178">
        <v>28887</v>
      </c>
      <c r="D36" s="157">
        <v>1176</v>
      </c>
      <c r="E36" s="178">
        <v>49555</v>
      </c>
      <c r="F36" s="157">
        <v>1495</v>
      </c>
      <c r="G36" s="178">
        <v>30568</v>
      </c>
      <c r="H36" s="157">
        <v>628</v>
      </c>
      <c r="I36" s="177"/>
    </row>
    <row r="37" spans="1:9" x14ac:dyDescent="0.2">
      <c r="A37" s="125">
        <v>32</v>
      </c>
      <c r="B37" s="135" t="s">
        <v>32</v>
      </c>
      <c r="C37" s="178">
        <v>3137</v>
      </c>
      <c r="D37" s="157">
        <v>304</v>
      </c>
      <c r="E37" s="178">
        <v>4758</v>
      </c>
      <c r="F37" s="157">
        <v>441</v>
      </c>
      <c r="G37" s="178">
        <v>2516</v>
      </c>
      <c r="H37" s="157">
        <v>221</v>
      </c>
      <c r="I37" s="177"/>
    </row>
    <row r="38" spans="1:9" x14ac:dyDescent="0.2">
      <c r="A38" s="125">
        <v>33</v>
      </c>
      <c r="B38" s="135" t="s">
        <v>33</v>
      </c>
      <c r="C38" s="178">
        <v>1325</v>
      </c>
      <c r="D38" s="157">
        <v>75</v>
      </c>
      <c r="E38" s="178">
        <v>1579</v>
      </c>
      <c r="F38" s="157">
        <v>90</v>
      </c>
      <c r="G38" s="178">
        <v>503</v>
      </c>
      <c r="H38" s="157">
        <v>23</v>
      </c>
      <c r="I38" s="177"/>
    </row>
    <row r="39" spans="1:9" x14ac:dyDescent="0.2">
      <c r="A39" s="125">
        <v>34</v>
      </c>
      <c r="B39" s="135" t="s">
        <v>34</v>
      </c>
      <c r="C39" s="178">
        <v>365172</v>
      </c>
      <c r="D39" s="157">
        <v>46581</v>
      </c>
      <c r="E39" s="178">
        <v>433766</v>
      </c>
      <c r="F39" s="157">
        <v>61668</v>
      </c>
      <c r="G39" s="178">
        <v>148420</v>
      </c>
      <c r="H39" s="157">
        <v>26001</v>
      </c>
      <c r="I39" s="177"/>
    </row>
    <row r="40" spans="1:9" ht="14.25" customHeight="1" x14ac:dyDescent="0.2">
      <c r="A40" s="125">
        <v>35</v>
      </c>
      <c r="B40" s="135" t="s">
        <v>35</v>
      </c>
      <c r="C40" s="182">
        <v>8607</v>
      </c>
      <c r="D40" s="129">
        <v>438</v>
      </c>
      <c r="E40" s="182">
        <v>10859</v>
      </c>
      <c r="F40" s="129">
        <v>665</v>
      </c>
      <c r="G40" s="182">
        <v>4674</v>
      </c>
      <c r="H40" s="129">
        <v>347</v>
      </c>
      <c r="I40" s="177"/>
    </row>
    <row r="41" spans="1:9" x14ac:dyDescent="0.2">
      <c r="A41" s="125">
        <v>36</v>
      </c>
      <c r="B41" s="135" t="s">
        <v>36</v>
      </c>
      <c r="C41" s="178">
        <v>65629</v>
      </c>
      <c r="D41" s="157">
        <v>197</v>
      </c>
      <c r="E41" s="178">
        <v>98386</v>
      </c>
      <c r="F41" s="157">
        <v>269</v>
      </c>
      <c r="G41" s="178">
        <v>54197</v>
      </c>
      <c r="H41" s="157">
        <v>126</v>
      </c>
      <c r="I41" s="177"/>
    </row>
    <row r="42" spans="1:9" x14ac:dyDescent="0.2">
      <c r="A42" s="125">
        <v>37</v>
      </c>
      <c r="B42" s="135" t="s">
        <v>37</v>
      </c>
      <c r="C42" s="182">
        <v>23556</v>
      </c>
      <c r="D42" s="129">
        <v>1012</v>
      </c>
      <c r="E42" s="182">
        <v>31627</v>
      </c>
      <c r="F42" s="129">
        <v>1554</v>
      </c>
      <c r="G42" s="182">
        <v>15055</v>
      </c>
      <c r="H42" s="129">
        <v>827</v>
      </c>
      <c r="I42" s="177"/>
    </row>
    <row r="43" spans="1:9" x14ac:dyDescent="0.2">
      <c r="A43" s="125">
        <v>38</v>
      </c>
      <c r="B43" s="135" t="s">
        <v>38</v>
      </c>
      <c r="C43" s="182">
        <v>69951</v>
      </c>
      <c r="D43" s="129">
        <v>1628</v>
      </c>
      <c r="E43" s="182">
        <v>83201</v>
      </c>
      <c r="F43" s="129">
        <v>2251</v>
      </c>
      <c r="G43" s="182">
        <v>26674</v>
      </c>
      <c r="H43" s="129">
        <v>877</v>
      </c>
      <c r="I43" s="177"/>
    </row>
    <row r="44" spans="1:9" x14ac:dyDescent="0.2">
      <c r="A44" s="125">
        <v>39</v>
      </c>
      <c r="B44" s="135" t="s">
        <v>39</v>
      </c>
      <c r="C44" s="178">
        <v>64214</v>
      </c>
      <c r="D44" s="157">
        <v>6587</v>
      </c>
      <c r="E44" s="178">
        <v>78066</v>
      </c>
      <c r="F44" s="157">
        <v>9108</v>
      </c>
      <c r="G44" s="178">
        <v>26829</v>
      </c>
      <c r="H44" s="157">
        <v>3701</v>
      </c>
      <c r="I44" s="177"/>
    </row>
    <row r="45" spans="1:9" x14ac:dyDescent="0.2">
      <c r="A45" s="125">
        <v>40</v>
      </c>
      <c r="B45" s="135" t="s">
        <v>40</v>
      </c>
      <c r="C45" s="178">
        <v>5022</v>
      </c>
      <c r="D45" s="157">
        <v>294</v>
      </c>
      <c r="E45" s="178">
        <v>6436</v>
      </c>
      <c r="F45" s="157">
        <v>481</v>
      </c>
      <c r="G45" s="178">
        <v>2782</v>
      </c>
      <c r="H45" s="157">
        <v>252</v>
      </c>
      <c r="I45" s="177"/>
    </row>
    <row r="46" spans="1:9" ht="25.5" x14ac:dyDescent="0.2">
      <c r="A46" s="125"/>
      <c r="B46" s="138" t="s">
        <v>61</v>
      </c>
      <c r="C46" s="183">
        <f t="shared" ref="C46:H46" si="1">SUM(C31:C45)</f>
        <v>968205</v>
      </c>
      <c r="D46" s="133">
        <f t="shared" si="1"/>
        <v>64093</v>
      </c>
      <c r="E46" s="132">
        <f t="shared" si="1"/>
        <v>1220985</v>
      </c>
      <c r="F46" s="133">
        <f t="shared" si="1"/>
        <v>86130</v>
      </c>
      <c r="G46" s="132">
        <f>SUM(G31:G45)</f>
        <v>481581</v>
      </c>
      <c r="H46" s="133">
        <f t="shared" si="1"/>
        <v>36882</v>
      </c>
      <c r="I46" s="177"/>
    </row>
    <row r="47" spans="1:9" ht="25.5" x14ac:dyDescent="0.2">
      <c r="A47" s="125"/>
      <c r="B47" s="138" t="s">
        <v>60</v>
      </c>
      <c r="C47" s="183">
        <f t="shared" ref="C47:H47" si="2">+C46+C30</f>
        <v>4707457</v>
      </c>
      <c r="D47" s="133">
        <f t="shared" si="2"/>
        <v>261682</v>
      </c>
      <c r="E47" s="132">
        <f t="shared" si="2"/>
        <v>5487595</v>
      </c>
      <c r="F47" s="133">
        <f t="shared" si="2"/>
        <v>329388</v>
      </c>
      <c r="G47" s="132">
        <f>+G46+G30</f>
        <v>1429090</v>
      </c>
      <c r="H47" s="133">
        <f t="shared" si="2"/>
        <v>104171</v>
      </c>
      <c r="I47" s="177"/>
    </row>
    <row r="48" spans="1:9" ht="25.5" x14ac:dyDescent="0.2">
      <c r="A48" s="125">
        <v>41</v>
      </c>
      <c r="B48" s="135" t="s">
        <v>41</v>
      </c>
      <c r="C48" s="182">
        <v>35944</v>
      </c>
      <c r="D48" s="129">
        <v>1234</v>
      </c>
      <c r="E48" s="182">
        <v>58383</v>
      </c>
      <c r="F48" s="129">
        <v>2103</v>
      </c>
      <c r="G48" s="182">
        <v>43983</v>
      </c>
      <c r="H48" s="129">
        <v>1476</v>
      </c>
      <c r="I48" s="177"/>
    </row>
    <row r="49" spans="1:9" ht="25.5" x14ac:dyDescent="0.2">
      <c r="A49" s="125">
        <v>42</v>
      </c>
      <c r="B49" s="135" t="s">
        <v>42</v>
      </c>
      <c r="C49" s="182">
        <v>649</v>
      </c>
      <c r="D49" s="129">
        <v>74</v>
      </c>
      <c r="E49" s="182">
        <v>1154</v>
      </c>
      <c r="F49" s="129">
        <v>138</v>
      </c>
      <c r="G49" s="182">
        <v>887</v>
      </c>
      <c r="H49" s="129">
        <v>114</v>
      </c>
      <c r="I49" s="177"/>
    </row>
    <row r="50" spans="1:9" ht="25.5" x14ac:dyDescent="0.2">
      <c r="A50" s="125">
        <v>43</v>
      </c>
      <c r="B50" s="135" t="s">
        <v>169</v>
      </c>
      <c r="C50" s="182">
        <v>1058</v>
      </c>
      <c r="D50" s="129">
        <v>104</v>
      </c>
      <c r="E50" s="182">
        <v>1593</v>
      </c>
      <c r="F50" s="129">
        <v>230</v>
      </c>
      <c r="G50" s="182">
        <v>1094</v>
      </c>
      <c r="H50" s="129">
        <v>183</v>
      </c>
      <c r="I50" s="177"/>
    </row>
    <row r="51" spans="1:9" x14ac:dyDescent="0.2">
      <c r="A51" s="125">
        <v>44</v>
      </c>
      <c r="B51" s="135" t="s">
        <v>172</v>
      </c>
      <c r="C51" s="178">
        <v>3426</v>
      </c>
      <c r="D51" s="157">
        <v>919</v>
      </c>
      <c r="E51" s="178">
        <v>4860</v>
      </c>
      <c r="F51" s="157">
        <v>1795</v>
      </c>
      <c r="G51" s="178">
        <v>3165</v>
      </c>
      <c r="H51" s="157">
        <v>1447</v>
      </c>
      <c r="I51" s="177"/>
    </row>
    <row r="52" spans="1:9" x14ac:dyDescent="0.2">
      <c r="A52" s="125">
        <v>45</v>
      </c>
      <c r="B52" s="135" t="s">
        <v>43</v>
      </c>
      <c r="C52" s="178">
        <v>1172</v>
      </c>
      <c r="D52" s="157">
        <v>163</v>
      </c>
      <c r="E52" s="178">
        <v>1593</v>
      </c>
      <c r="F52" s="157">
        <v>234</v>
      </c>
      <c r="G52" s="178">
        <v>883</v>
      </c>
      <c r="H52" s="157">
        <v>152</v>
      </c>
      <c r="I52" s="177"/>
    </row>
    <row r="53" spans="1:9" x14ac:dyDescent="0.2">
      <c r="A53" s="125">
        <v>46</v>
      </c>
      <c r="B53" s="135" t="s">
        <v>44</v>
      </c>
      <c r="C53" s="178">
        <v>533831</v>
      </c>
      <c r="D53" s="157">
        <v>10100</v>
      </c>
      <c r="E53" s="178">
        <v>793780</v>
      </c>
      <c r="F53" s="157">
        <v>16459</v>
      </c>
      <c r="G53" s="178">
        <v>578460</v>
      </c>
      <c r="H53" s="157">
        <v>11807</v>
      </c>
      <c r="I53" s="177"/>
    </row>
    <row r="54" spans="1:9" x14ac:dyDescent="0.2">
      <c r="A54" s="125">
        <v>47</v>
      </c>
      <c r="B54" s="135" t="s">
        <v>45</v>
      </c>
      <c r="C54" s="178">
        <v>19837</v>
      </c>
      <c r="D54" s="157">
        <v>742</v>
      </c>
      <c r="E54" s="178">
        <v>34223</v>
      </c>
      <c r="F54" s="157">
        <v>1138</v>
      </c>
      <c r="G54" s="178">
        <v>25010</v>
      </c>
      <c r="H54" s="157">
        <v>756</v>
      </c>
      <c r="I54" s="177"/>
    </row>
    <row r="55" spans="1:9" x14ac:dyDescent="0.2">
      <c r="A55" s="125">
        <v>48</v>
      </c>
      <c r="B55" s="135" t="s">
        <v>46</v>
      </c>
      <c r="C55" s="178">
        <v>1233</v>
      </c>
      <c r="D55" s="157">
        <v>73</v>
      </c>
      <c r="E55" s="178">
        <v>2070</v>
      </c>
      <c r="F55" s="157">
        <v>144</v>
      </c>
      <c r="G55" s="178">
        <v>1515</v>
      </c>
      <c r="H55" s="157">
        <v>115</v>
      </c>
      <c r="I55" s="177"/>
    </row>
    <row r="56" spans="1:9" ht="25.5" x14ac:dyDescent="0.2">
      <c r="A56" s="125">
        <v>49</v>
      </c>
      <c r="B56" s="135" t="s">
        <v>47</v>
      </c>
      <c r="C56" s="182">
        <v>6121</v>
      </c>
      <c r="D56" s="129">
        <v>72</v>
      </c>
      <c r="E56" s="182">
        <v>10883</v>
      </c>
      <c r="F56" s="129">
        <v>162</v>
      </c>
      <c r="G56" s="182">
        <v>8604</v>
      </c>
      <c r="H56" s="129">
        <v>137</v>
      </c>
      <c r="I56" s="177"/>
    </row>
    <row r="57" spans="1:9" x14ac:dyDescent="0.2">
      <c r="A57" s="125">
        <v>50</v>
      </c>
      <c r="B57" s="135" t="s">
        <v>48</v>
      </c>
      <c r="C57" s="178">
        <v>13785</v>
      </c>
      <c r="D57" s="157">
        <v>49</v>
      </c>
      <c r="E57" s="178">
        <v>23257</v>
      </c>
      <c r="F57" s="157">
        <v>95</v>
      </c>
      <c r="G57" s="178">
        <v>18646</v>
      </c>
      <c r="H57" s="157">
        <v>79</v>
      </c>
      <c r="I57" s="177"/>
    </row>
    <row r="58" spans="1:9" x14ac:dyDescent="0.2">
      <c r="A58" s="125">
        <v>51</v>
      </c>
      <c r="B58" s="135" t="s">
        <v>171</v>
      </c>
      <c r="C58" s="178">
        <v>347</v>
      </c>
      <c r="D58" s="157">
        <v>32</v>
      </c>
      <c r="E58" s="178">
        <v>367</v>
      </c>
      <c r="F58" s="157">
        <v>45</v>
      </c>
      <c r="G58" s="178">
        <v>43</v>
      </c>
      <c r="H58" s="157">
        <v>28</v>
      </c>
      <c r="I58" s="177"/>
    </row>
    <row r="59" spans="1:9" x14ac:dyDescent="0.2">
      <c r="A59" s="125">
        <v>52</v>
      </c>
      <c r="B59" s="135" t="s">
        <v>49</v>
      </c>
      <c r="C59" s="178">
        <v>14586</v>
      </c>
      <c r="D59" s="157">
        <v>1612</v>
      </c>
      <c r="E59" s="178">
        <v>18052</v>
      </c>
      <c r="F59" s="157">
        <v>2464</v>
      </c>
      <c r="G59" s="178">
        <v>9009</v>
      </c>
      <c r="H59" s="157">
        <v>1690</v>
      </c>
      <c r="I59" s="177"/>
    </row>
    <row r="60" spans="1:9" ht="25.5" x14ac:dyDescent="0.2">
      <c r="A60" s="125">
        <v>53</v>
      </c>
      <c r="B60" s="135" t="s">
        <v>50</v>
      </c>
      <c r="C60" s="182">
        <v>2105</v>
      </c>
      <c r="D60" s="129">
        <v>110</v>
      </c>
      <c r="E60" s="182">
        <v>3287</v>
      </c>
      <c r="F60" s="129">
        <v>189</v>
      </c>
      <c r="G60" s="182">
        <v>2060</v>
      </c>
      <c r="H60" s="129">
        <v>140</v>
      </c>
      <c r="I60" s="177"/>
    </row>
    <row r="61" spans="1:9" x14ac:dyDescent="0.2">
      <c r="A61" s="125">
        <v>54</v>
      </c>
      <c r="B61" s="135" t="s">
        <v>51</v>
      </c>
      <c r="C61" s="178">
        <v>58181</v>
      </c>
      <c r="D61" s="157">
        <v>145</v>
      </c>
      <c r="E61" s="178">
        <v>92795</v>
      </c>
      <c r="F61" s="157">
        <v>210</v>
      </c>
      <c r="G61" s="178">
        <v>68366</v>
      </c>
      <c r="H61" s="157">
        <v>129</v>
      </c>
      <c r="I61" s="177"/>
    </row>
    <row r="62" spans="1:9" x14ac:dyDescent="0.2">
      <c r="A62" s="125">
        <v>55</v>
      </c>
      <c r="B62" s="135" t="s">
        <v>52</v>
      </c>
      <c r="C62" s="178">
        <v>807</v>
      </c>
      <c r="D62" s="157">
        <v>28</v>
      </c>
      <c r="E62" s="178">
        <v>1275</v>
      </c>
      <c r="F62" s="157">
        <v>66</v>
      </c>
      <c r="G62" s="178">
        <v>885</v>
      </c>
      <c r="H62" s="157">
        <v>54</v>
      </c>
      <c r="I62" s="177"/>
    </row>
    <row r="63" spans="1:9" ht="17.25" customHeight="1" thickBot="1" x14ac:dyDescent="0.25">
      <c r="A63" s="125">
        <v>56</v>
      </c>
      <c r="B63" s="184" t="s">
        <v>53</v>
      </c>
      <c r="C63" s="185">
        <v>19065</v>
      </c>
      <c r="D63" s="165">
        <v>1372</v>
      </c>
      <c r="E63" s="185">
        <v>29874</v>
      </c>
      <c r="F63" s="165">
        <v>2137</v>
      </c>
      <c r="G63" s="185">
        <v>20482</v>
      </c>
      <c r="H63" s="165">
        <v>1472</v>
      </c>
      <c r="I63" s="177"/>
    </row>
    <row r="64" spans="1:9" ht="26.25" thickBot="1" x14ac:dyDescent="0.25">
      <c r="A64" s="166"/>
      <c r="B64" s="186" t="s">
        <v>63</v>
      </c>
      <c r="C64" s="187">
        <f t="shared" ref="C64:H64" si="3">SUM(C48:C63)</f>
        <v>712147</v>
      </c>
      <c r="D64" s="170">
        <f t="shared" si="3"/>
        <v>16829</v>
      </c>
      <c r="E64" s="169">
        <f t="shared" si="3"/>
        <v>1077446</v>
      </c>
      <c r="F64" s="170">
        <f t="shared" si="3"/>
        <v>27609</v>
      </c>
      <c r="G64" s="169">
        <f t="shared" si="3"/>
        <v>783092</v>
      </c>
      <c r="H64" s="170">
        <f t="shared" si="3"/>
        <v>19779</v>
      </c>
      <c r="I64" s="177"/>
    </row>
    <row r="65" spans="2:11" ht="13.5" thickBot="1" x14ac:dyDescent="0.25">
      <c r="B65" s="147" t="s">
        <v>62</v>
      </c>
      <c r="C65" s="188">
        <f t="shared" ref="C65:H65" si="4">C64+C46+C30</f>
        <v>5419604</v>
      </c>
      <c r="D65" s="149">
        <f t="shared" si="4"/>
        <v>278511</v>
      </c>
      <c r="E65" s="148">
        <f t="shared" si="4"/>
        <v>6565041</v>
      </c>
      <c r="F65" s="149">
        <f t="shared" si="4"/>
        <v>356997</v>
      </c>
      <c r="G65" s="148">
        <f>G64+G46+G30</f>
        <v>2212182</v>
      </c>
      <c r="H65" s="149">
        <f t="shared" si="4"/>
        <v>123950</v>
      </c>
      <c r="I65" s="177"/>
    </row>
    <row r="66" spans="2:11" x14ac:dyDescent="0.2">
      <c r="B66" s="122" t="s">
        <v>56</v>
      </c>
      <c r="G66" s="189"/>
    </row>
    <row r="67" spans="2:11" x14ac:dyDescent="0.2">
      <c r="B67" s="119" t="s">
        <v>54</v>
      </c>
    </row>
    <row r="68" spans="2:11" ht="13.5" thickBot="1" x14ac:dyDescent="0.25">
      <c r="B68" s="119" t="s">
        <v>64</v>
      </c>
    </row>
    <row r="69" spans="2:11" ht="13.5" thickBot="1" x14ac:dyDescent="0.25">
      <c r="B69" s="122" t="s">
        <v>350</v>
      </c>
      <c r="J69" s="458" t="s">
        <v>67</v>
      </c>
      <c r="K69" s="459"/>
    </row>
  </sheetData>
  <mergeCells count="11">
    <mergeCell ref="A1:D1"/>
    <mergeCell ref="J69:K69"/>
    <mergeCell ref="C2:D2"/>
    <mergeCell ref="J5:K5"/>
    <mergeCell ref="A2:A4"/>
    <mergeCell ref="K16:P16"/>
    <mergeCell ref="E2:F2"/>
    <mergeCell ref="G2:H2"/>
    <mergeCell ref="B2:B4"/>
    <mergeCell ref="G3:G4"/>
    <mergeCell ref="H3:H4"/>
  </mergeCells>
  <phoneticPr fontId="2" type="noConversion"/>
  <hyperlinks>
    <hyperlink ref="J5" location="Indice!A1" display="Volver al Indice"/>
    <hyperlink ref="J69" location="Indice!A1" display="Volver al Indice"/>
    <hyperlink ref="J5:K5" location="Indice!B16" display="Volver al Indice"/>
    <hyperlink ref="J69:K69" location="Indice!B16" display="Volver al Indice"/>
  </hyperlinks>
  <pageMargins left="0.74803149606299213" right="0.74803149606299213" top="0.98425196850393704" bottom="0.98425196850393704" header="0" footer="0"/>
  <pageSetup scale="37"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pageSetUpPr fitToPage="1"/>
  </sheetPr>
  <dimension ref="A1:W135"/>
  <sheetViews>
    <sheetView showGridLines="0" zoomScale="75" zoomScaleNormal="75" workbookViewId="0">
      <pane xSplit="2" ySplit="4" topLeftCell="C5" activePane="bottomRight" state="frozen"/>
      <selection pane="topRight" activeCell="C1" sqref="C1"/>
      <selection pane="bottomLeft" activeCell="A5" sqref="A5"/>
      <selection pane="bottomRight" activeCell="D14" sqref="D14"/>
    </sheetView>
  </sheetViews>
  <sheetFormatPr baseColWidth="10" defaultColWidth="11.42578125" defaultRowHeight="12.75" x14ac:dyDescent="0.2"/>
  <cols>
    <col min="1" max="1" width="3.140625" style="122" customWidth="1"/>
    <col min="2" max="2" width="64.28515625" style="122" customWidth="1"/>
    <col min="3" max="3" width="13" style="122" customWidth="1"/>
    <col min="4" max="4" width="12.85546875" style="122" customWidth="1"/>
    <col min="5" max="5" width="13" style="150" customWidth="1"/>
    <col min="6" max="6" width="13.28515625" style="150" customWidth="1"/>
    <col min="7" max="7" width="14" style="150" customWidth="1"/>
    <col min="8" max="8" width="13.7109375" style="150" customWidth="1"/>
    <col min="9" max="9" width="14.140625" style="150" customWidth="1"/>
    <col min="10" max="10" width="13.85546875" style="150" customWidth="1"/>
    <col min="11" max="12" width="11.42578125" style="150"/>
    <col min="13" max="21" width="11.42578125" style="122"/>
    <col min="22" max="22" width="66.42578125" style="122" bestFit="1" customWidth="1"/>
    <col min="23" max="16384" width="11.42578125" style="122"/>
  </cols>
  <sheetData>
    <row r="1" spans="1:23" ht="15.75" thickBot="1" x14ac:dyDescent="0.25">
      <c r="A1" s="481" t="s">
        <v>181</v>
      </c>
      <c r="B1" s="481"/>
      <c r="C1" s="481"/>
      <c r="D1" s="481"/>
      <c r="E1" s="190"/>
      <c r="F1" s="190"/>
      <c r="G1" s="190"/>
      <c r="H1" s="190"/>
      <c r="I1" s="190"/>
      <c r="J1" s="190"/>
      <c r="K1" s="190"/>
      <c r="L1" s="190"/>
    </row>
    <row r="2" spans="1:23" ht="30" customHeight="1" thickBot="1" x14ac:dyDescent="0.25">
      <c r="A2" s="473"/>
      <c r="B2" s="467" t="s">
        <v>0</v>
      </c>
      <c r="C2" s="463" t="s">
        <v>175</v>
      </c>
      <c r="D2" s="476"/>
      <c r="E2" s="463" t="s">
        <v>176</v>
      </c>
      <c r="F2" s="476"/>
      <c r="G2" s="463" t="s">
        <v>177</v>
      </c>
      <c r="H2" s="476"/>
      <c r="I2" s="463" t="s">
        <v>178</v>
      </c>
      <c r="J2" s="476"/>
      <c r="K2" s="482" t="s">
        <v>321</v>
      </c>
      <c r="L2" s="476"/>
      <c r="W2" s="191"/>
    </row>
    <row r="3" spans="1:23" x14ac:dyDescent="0.2">
      <c r="A3" s="474"/>
      <c r="B3" s="468"/>
      <c r="C3" s="192" t="s">
        <v>54</v>
      </c>
      <c r="D3" s="193" t="s">
        <v>55</v>
      </c>
      <c r="E3" s="192" t="s">
        <v>54</v>
      </c>
      <c r="F3" s="193" t="s">
        <v>55</v>
      </c>
      <c r="G3" s="192" t="s">
        <v>54</v>
      </c>
      <c r="H3" s="194" t="s">
        <v>55</v>
      </c>
      <c r="I3" s="100" t="s">
        <v>54</v>
      </c>
      <c r="J3" s="123" t="s">
        <v>55</v>
      </c>
      <c r="K3" s="470" t="s">
        <v>54</v>
      </c>
      <c r="L3" s="470" t="s">
        <v>55</v>
      </c>
    </row>
    <row r="4" spans="1:23" ht="14.25" customHeight="1" thickBot="1" x14ac:dyDescent="0.25">
      <c r="A4" s="475"/>
      <c r="B4" s="469"/>
      <c r="C4" s="174">
        <v>39901</v>
      </c>
      <c r="D4" s="174">
        <v>39901</v>
      </c>
      <c r="E4" s="174">
        <v>39992</v>
      </c>
      <c r="F4" s="174">
        <v>39992</v>
      </c>
      <c r="G4" s="174">
        <v>40083</v>
      </c>
      <c r="H4" s="195">
        <v>40083</v>
      </c>
      <c r="I4" s="102">
        <v>40174</v>
      </c>
      <c r="J4" s="124">
        <v>40174</v>
      </c>
      <c r="K4" s="483"/>
      <c r="L4" s="483"/>
    </row>
    <row r="5" spans="1:23" ht="13.5" thickBot="1" x14ac:dyDescent="0.25">
      <c r="A5" s="125">
        <v>1</v>
      </c>
      <c r="B5" s="175" t="s">
        <v>1</v>
      </c>
      <c r="C5" s="196">
        <v>13414</v>
      </c>
      <c r="D5" s="197">
        <v>1216</v>
      </c>
      <c r="E5" s="196">
        <v>14290</v>
      </c>
      <c r="F5" s="197">
        <v>1275</v>
      </c>
      <c r="G5" s="196">
        <v>15111</v>
      </c>
      <c r="H5" s="198">
        <v>1347</v>
      </c>
      <c r="I5" s="199">
        <v>16147</v>
      </c>
      <c r="J5" s="197">
        <v>1410</v>
      </c>
      <c r="K5" s="196">
        <v>3473</v>
      </c>
      <c r="L5" s="197">
        <v>268</v>
      </c>
      <c r="N5" s="458" t="s">
        <v>67</v>
      </c>
      <c r="O5" s="459"/>
    </row>
    <row r="6" spans="1:23" x14ac:dyDescent="0.2">
      <c r="A6" s="125">
        <v>2</v>
      </c>
      <c r="B6" s="135" t="s">
        <v>2</v>
      </c>
      <c r="C6" s="200">
        <v>26553</v>
      </c>
      <c r="D6" s="201">
        <v>1284</v>
      </c>
      <c r="E6" s="200">
        <v>28568</v>
      </c>
      <c r="F6" s="201">
        <v>1367</v>
      </c>
      <c r="G6" s="200">
        <v>30524</v>
      </c>
      <c r="H6" s="202">
        <v>1465</v>
      </c>
      <c r="I6" s="203">
        <v>32787</v>
      </c>
      <c r="J6" s="201">
        <v>1522</v>
      </c>
      <c r="K6" s="200">
        <v>8183</v>
      </c>
      <c r="L6" s="201">
        <v>326</v>
      </c>
    </row>
    <row r="7" spans="1:23" x14ac:dyDescent="0.2">
      <c r="A7" s="125">
        <v>3</v>
      </c>
      <c r="B7" s="135" t="s">
        <v>3</v>
      </c>
      <c r="C7" s="200">
        <v>58085</v>
      </c>
      <c r="D7" s="201">
        <v>4201</v>
      </c>
      <c r="E7" s="200">
        <v>61845</v>
      </c>
      <c r="F7" s="201">
        <v>4577</v>
      </c>
      <c r="G7" s="200">
        <v>65782</v>
      </c>
      <c r="H7" s="202">
        <v>4943</v>
      </c>
      <c r="I7" s="203">
        <v>70639</v>
      </c>
      <c r="J7" s="201">
        <v>5278</v>
      </c>
      <c r="K7" s="200">
        <v>15991</v>
      </c>
      <c r="L7" s="201">
        <v>1375</v>
      </c>
    </row>
    <row r="8" spans="1:23" x14ac:dyDescent="0.2">
      <c r="A8" s="125">
        <v>4</v>
      </c>
      <c r="B8" s="135" t="s">
        <v>4</v>
      </c>
      <c r="C8" s="200">
        <v>46702</v>
      </c>
      <c r="D8" s="201">
        <v>2094</v>
      </c>
      <c r="E8" s="200">
        <v>50356</v>
      </c>
      <c r="F8" s="201">
        <v>2300</v>
      </c>
      <c r="G8" s="200">
        <v>53865</v>
      </c>
      <c r="H8" s="202">
        <v>2523</v>
      </c>
      <c r="I8" s="203">
        <v>58547</v>
      </c>
      <c r="J8" s="201">
        <v>2710</v>
      </c>
      <c r="K8" s="200">
        <v>15206</v>
      </c>
      <c r="L8" s="201">
        <v>789</v>
      </c>
    </row>
    <row r="9" spans="1:23" x14ac:dyDescent="0.2">
      <c r="A9" s="125">
        <v>5</v>
      </c>
      <c r="B9" s="135" t="s">
        <v>5</v>
      </c>
      <c r="C9" s="200">
        <v>197571</v>
      </c>
      <c r="D9" s="201">
        <v>3176</v>
      </c>
      <c r="E9" s="200">
        <v>218245</v>
      </c>
      <c r="F9" s="201">
        <v>3405</v>
      </c>
      <c r="G9" s="200">
        <v>238093</v>
      </c>
      <c r="H9" s="202">
        <v>3687</v>
      </c>
      <c r="I9" s="203">
        <v>264459</v>
      </c>
      <c r="J9" s="201">
        <v>3881</v>
      </c>
      <c r="K9" s="200">
        <v>85389</v>
      </c>
      <c r="L9" s="201">
        <v>913</v>
      </c>
    </row>
    <row r="10" spans="1:23" x14ac:dyDescent="0.2">
      <c r="A10" s="125">
        <v>6</v>
      </c>
      <c r="B10" s="135" t="s">
        <v>6</v>
      </c>
      <c r="C10" s="200">
        <v>3840</v>
      </c>
      <c r="D10" s="201">
        <v>3859</v>
      </c>
      <c r="E10" s="200">
        <v>4029</v>
      </c>
      <c r="F10" s="201">
        <v>3980</v>
      </c>
      <c r="G10" s="200">
        <v>4265</v>
      </c>
      <c r="H10" s="202">
        <v>4130</v>
      </c>
      <c r="I10" s="203">
        <v>4519</v>
      </c>
      <c r="J10" s="201">
        <v>4227</v>
      </c>
      <c r="K10" s="200">
        <v>843</v>
      </c>
      <c r="L10" s="201">
        <v>510</v>
      </c>
    </row>
    <row r="11" spans="1:23" x14ac:dyDescent="0.2">
      <c r="A11" s="125">
        <v>7</v>
      </c>
      <c r="B11" s="135" t="s">
        <v>7</v>
      </c>
      <c r="C11" s="200">
        <v>537721</v>
      </c>
      <c r="D11" s="201">
        <v>42967</v>
      </c>
      <c r="E11" s="200">
        <v>559317</v>
      </c>
      <c r="F11" s="201">
        <v>44830</v>
      </c>
      <c r="G11" s="200">
        <v>577327</v>
      </c>
      <c r="H11" s="202">
        <v>46878</v>
      </c>
      <c r="I11" s="203">
        <v>599903</v>
      </c>
      <c r="J11" s="201">
        <v>48468</v>
      </c>
      <c r="K11" s="200">
        <v>81199</v>
      </c>
      <c r="L11" s="201">
        <v>7369</v>
      </c>
    </row>
    <row r="12" spans="1:23" x14ac:dyDescent="0.2">
      <c r="A12" s="125">
        <v>8</v>
      </c>
      <c r="B12" s="135" t="s">
        <v>8</v>
      </c>
      <c r="C12" s="200">
        <v>35117</v>
      </c>
      <c r="D12" s="201">
        <v>8009</v>
      </c>
      <c r="E12" s="200">
        <v>37825</v>
      </c>
      <c r="F12" s="201">
        <v>8578</v>
      </c>
      <c r="G12" s="200">
        <v>40156</v>
      </c>
      <c r="H12" s="202">
        <v>9162</v>
      </c>
      <c r="I12" s="203">
        <v>43739</v>
      </c>
      <c r="J12" s="201">
        <v>9688</v>
      </c>
      <c r="K12" s="200">
        <v>10922</v>
      </c>
      <c r="L12" s="201">
        <v>2257</v>
      </c>
    </row>
    <row r="13" spans="1:23" x14ac:dyDescent="0.2">
      <c r="A13" s="125">
        <v>9</v>
      </c>
      <c r="B13" s="135" t="s">
        <v>9</v>
      </c>
      <c r="C13" s="200">
        <v>2224</v>
      </c>
      <c r="D13" s="201">
        <v>121</v>
      </c>
      <c r="E13" s="200">
        <v>2498</v>
      </c>
      <c r="F13" s="201">
        <v>131</v>
      </c>
      <c r="G13" s="200">
        <v>2751</v>
      </c>
      <c r="H13" s="202">
        <v>138</v>
      </c>
      <c r="I13" s="203">
        <v>3092</v>
      </c>
      <c r="J13" s="201">
        <v>146</v>
      </c>
      <c r="K13" s="200">
        <v>1040</v>
      </c>
      <c r="L13" s="201">
        <v>35</v>
      </c>
    </row>
    <row r="14" spans="1:23" x14ac:dyDescent="0.2">
      <c r="A14" s="125">
        <v>10</v>
      </c>
      <c r="B14" s="135" t="s">
        <v>10</v>
      </c>
      <c r="C14" s="200">
        <v>2218</v>
      </c>
      <c r="D14" s="201">
        <v>576</v>
      </c>
      <c r="E14" s="200">
        <v>2389</v>
      </c>
      <c r="F14" s="201">
        <v>613</v>
      </c>
      <c r="G14" s="200">
        <v>2561</v>
      </c>
      <c r="H14" s="202">
        <v>656</v>
      </c>
      <c r="I14" s="203">
        <v>2733</v>
      </c>
      <c r="J14" s="201">
        <v>681</v>
      </c>
      <c r="K14" s="200">
        <v>623</v>
      </c>
      <c r="L14" s="201">
        <v>146</v>
      </c>
    </row>
    <row r="15" spans="1:23" x14ac:dyDescent="0.2">
      <c r="A15" s="125">
        <v>11</v>
      </c>
      <c r="B15" s="135" t="s">
        <v>11</v>
      </c>
      <c r="C15" s="200">
        <v>191247</v>
      </c>
      <c r="D15" s="201">
        <v>6807</v>
      </c>
      <c r="E15" s="200">
        <v>205515</v>
      </c>
      <c r="F15" s="201">
        <v>7256</v>
      </c>
      <c r="G15" s="200">
        <v>218557</v>
      </c>
      <c r="H15" s="202">
        <v>7791</v>
      </c>
      <c r="I15" s="203">
        <v>236290</v>
      </c>
      <c r="J15" s="201">
        <v>8243</v>
      </c>
      <c r="K15" s="200">
        <v>58562</v>
      </c>
      <c r="L15" s="201">
        <v>1963</v>
      </c>
    </row>
    <row r="16" spans="1:23" ht="15" x14ac:dyDescent="0.2">
      <c r="A16" s="125">
        <v>12</v>
      </c>
      <c r="B16" s="135" t="s">
        <v>12</v>
      </c>
      <c r="C16" s="200">
        <v>7517</v>
      </c>
      <c r="D16" s="201">
        <v>565</v>
      </c>
      <c r="E16" s="200">
        <v>8071</v>
      </c>
      <c r="F16" s="201">
        <v>598</v>
      </c>
      <c r="G16" s="200">
        <v>8562</v>
      </c>
      <c r="H16" s="202">
        <v>640</v>
      </c>
      <c r="I16" s="203">
        <v>9286</v>
      </c>
      <c r="J16" s="201">
        <v>671</v>
      </c>
      <c r="K16" s="200">
        <v>2344</v>
      </c>
      <c r="L16" s="201">
        <v>139</v>
      </c>
      <c r="O16" s="457"/>
      <c r="P16" s="457"/>
      <c r="Q16" s="457"/>
      <c r="R16" s="457"/>
      <c r="S16" s="457"/>
      <c r="T16" s="457"/>
    </row>
    <row r="17" spans="1:12" x14ac:dyDescent="0.2">
      <c r="A17" s="125">
        <v>13</v>
      </c>
      <c r="B17" s="135" t="s">
        <v>13</v>
      </c>
      <c r="C17" s="200">
        <v>1458</v>
      </c>
      <c r="D17" s="201">
        <v>142</v>
      </c>
      <c r="E17" s="200">
        <v>1564</v>
      </c>
      <c r="F17" s="201">
        <v>150</v>
      </c>
      <c r="G17" s="200">
        <v>1642</v>
      </c>
      <c r="H17" s="202">
        <v>162</v>
      </c>
      <c r="I17" s="203">
        <v>1727</v>
      </c>
      <c r="J17" s="201">
        <v>177</v>
      </c>
      <c r="K17" s="200">
        <v>339</v>
      </c>
      <c r="L17" s="201">
        <v>48</v>
      </c>
    </row>
    <row r="18" spans="1:12" x14ac:dyDescent="0.2">
      <c r="A18" s="125">
        <v>14</v>
      </c>
      <c r="B18" s="135" t="s">
        <v>14</v>
      </c>
      <c r="C18" s="200">
        <v>4223</v>
      </c>
      <c r="D18" s="201">
        <v>440</v>
      </c>
      <c r="E18" s="200">
        <v>4512</v>
      </c>
      <c r="F18" s="201">
        <v>460</v>
      </c>
      <c r="G18" s="200">
        <v>4782</v>
      </c>
      <c r="H18" s="202">
        <v>498</v>
      </c>
      <c r="I18" s="203">
        <v>5143</v>
      </c>
      <c r="J18" s="201">
        <v>522</v>
      </c>
      <c r="K18" s="200">
        <v>1156</v>
      </c>
      <c r="L18" s="201">
        <v>112</v>
      </c>
    </row>
    <row r="19" spans="1:12" x14ac:dyDescent="0.2">
      <c r="A19" s="125">
        <v>15</v>
      </c>
      <c r="B19" s="135" t="s">
        <v>15</v>
      </c>
      <c r="C19" s="200">
        <v>10416</v>
      </c>
      <c r="D19" s="201">
        <v>821</v>
      </c>
      <c r="E19" s="200">
        <v>11248</v>
      </c>
      <c r="F19" s="201">
        <v>890</v>
      </c>
      <c r="G19" s="200">
        <v>11939</v>
      </c>
      <c r="H19" s="202">
        <v>962</v>
      </c>
      <c r="I19" s="203">
        <v>12828</v>
      </c>
      <c r="J19" s="201">
        <v>1021</v>
      </c>
      <c r="K19" s="200">
        <v>3047</v>
      </c>
      <c r="L19" s="201">
        <v>257</v>
      </c>
    </row>
    <row r="20" spans="1:12" x14ac:dyDescent="0.2">
      <c r="A20" s="125">
        <v>16</v>
      </c>
      <c r="B20" s="135" t="s">
        <v>16</v>
      </c>
      <c r="C20" s="200">
        <v>7055</v>
      </c>
      <c r="D20" s="201">
        <v>953</v>
      </c>
      <c r="E20" s="200">
        <v>7519</v>
      </c>
      <c r="F20" s="201">
        <v>1005</v>
      </c>
      <c r="G20" s="200">
        <v>7929</v>
      </c>
      <c r="H20" s="202">
        <v>1080</v>
      </c>
      <c r="I20" s="203">
        <v>8441</v>
      </c>
      <c r="J20" s="201">
        <v>1135</v>
      </c>
      <c r="K20" s="200">
        <v>1819</v>
      </c>
      <c r="L20" s="201">
        <v>240</v>
      </c>
    </row>
    <row r="21" spans="1:12" x14ac:dyDescent="0.2">
      <c r="A21" s="125">
        <v>17</v>
      </c>
      <c r="B21" s="135" t="s">
        <v>17</v>
      </c>
      <c r="C21" s="200">
        <v>5592</v>
      </c>
      <c r="D21" s="201">
        <v>914</v>
      </c>
      <c r="E21" s="200">
        <v>5968</v>
      </c>
      <c r="F21" s="201">
        <v>980</v>
      </c>
      <c r="G21" s="200">
        <v>6367</v>
      </c>
      <c r="H21" s="202">
        <v>1050</v>
      </c>
      <c r="I21" s="203">
        <v>6935</v>
      </c>
      <c r="J21" s="201">
        <v>1122</v>
      </c>
      <c r="K21" s="200">
        <v>1689</v>
      </c>
      <c r="L21" s="201">
        <v>269</v>
      </c>
    </row>
    <row r="22" spans="1:12" x14ac:dyDescent="0.2">
      <c r="A22" s="125">
        <v>18</v>
      </c>
      <c r="B22" s="135" t="s">
        <v>18</v>
      </c>
      <c r="C22" s="341" t="s">
        <v>58</v>
      </c>
      <c r="D22" s="201">
        <v>1827</v>
      </c>
      <c r="E22" s="341" t="s">
        <v>58</v>
      </c>
      <c r="F22" s="201">
        <v>1961</v>
      </c>
      <c r="G22" s="341" t="s">
        <v>58</v>
      </c>
      <c r="H22" s="202">
        <v>2098</v>
      </c>
      <c r="I22" s="342" t="s">
        <v>58</v>
      </c>
      <c r="J22" s="201">
        <v>2213</v>
      </c>
      <c r="K22" s="200">
        <v>0</v>
      </c>
      <c r="L22" s="201">
        <v>538</v>
      </c>
    </row>
    <row r="23" spans="1:12" x14ac:dyDescent="0.2">
      <c r="A23" s="125">
        <v>19</v>
      </c>
      <c r="B23" s="135" t="s">
        <v>19</v>
      </c>
      <c r="C23" s="200">
        <v>1222705</v>
      </c>
      <c r="D23" s="201">
        <v>37857</v>
      </c>
      <c r="E23" s="200">
        <v>1326546</v>
      </c>
      <c r="F23" s="201">
        <v>41114</v>
      </c>
      <c r="G23" s="200">
        <v>1427661</v>
      </c>
      <c r="H23" s="202">
        <v>44832</v>
      </c>
      <c r="I23" s="203">
        <v>1523606</v>
      </c>
      <c r="J23" s="201">
        <v>47223</v>
      </c>
      <c r="K23" s="200">
        <v>339944</v>
      </c>
      <c r="L23" s="201">
        <v>10383</v>
      </c>
    </row>
    <row r="24" spans="1:12" x14ac:dyDescent="0.2">
      <c r="A24" s="125">
        <v>20</v>
      </c>
      <c r="B24" s="135" t="s">
        <v>20</v>
      </c>
      <c r="C24" s="200">
        <v>90399</v>
      </c>
      <c r="D24" s="201">
        <v>375</v>
      </c>
      <c r="E24" s="200">
        <v>96678</v>
      </c>
      <c r="F24" s="201">
        <v>385</v>
      </c>
      <c r="G24" s="200">
        <v>102991</v>
      </c>
      <c r="H24" s="202">
        <v>399</v>
      </c>
      <c r="I24" s="203">
        <v>109567</v>
      </c>
      <c r="J24" s="201">
        <v>422</v>
      </c>
      <c r="K24" s="200">
        <v>22778</v>
      </c>
      <c r="L24" s="201">
        <v>55</v>
      </c>
    </row>
    <row r="25" spans="1:12" x14ac:dyDescent="0.2">
      <c r="A25" s="125">
        <v>21</v>
      </c>
      <c r="B25" s="135" t="s">
        <v>21</v>
      </c>
      <c r="C25" s="200">
        <v>1586546</v>
      </c>
      <c r="D25" s="201">
        <v>92036</v>
      </c>
      <c r="E25" s="200">
        <v>1642351</v>
      </c>
      <c r="F25" s="201">
        <v>96555</v>
      </c>
      <c r="G25" s="200">
        <v>1689340</v>
      </c>
      <c r="H25" s="202">
        <v>101787</v>
      </c>
      <c r="I25" s="203">
        <v>1743599</v>
      </c>
      <c r="J25" s="201">
        <v>105749</v>
      </c>
      <c r="K25" s="200">
        <v>201986</v>
      </c>
      <c r="L25" s="201">
        <v>17683</v>
      </c>
    </row>
    <row r="26" spans="1:12" x14ac:dyDescent="0.2">
      <c r="A26" s="125">
        <v>22</v>
      </c>
      <c r="B26" s="135" t="s">
        <v>22</v>
      </c>
      <c r="C26" s="200">
        <v>3740</v>
      </c>
      <c r="D26" s="201">
        <v>919</v>
      </c>
      <c r="E26" s="200">
        <v>3916</v>
      </c>
      <c r="F26" s="201">
        <v>947</v>
      </c>
      <c r="G26" s="200">
        <v>4071</v>
      </c>
      <c r="H26" s="202">
        <v>997</v>
      </c>
      <c r="I26" s="203">
        <v>4284</v>
      </c>
      <c r="J26" s="201">
        <v>1035</v>
      </c>
      <c r="K26" s="200">
        <v>702</v>
      </c>
      <c r="L26" s="201">
        <v>157</v>
      </c>
    </row>
    <row r="27" spans="1:12" x14ac:dyDescent="0.2">
      <c r="A27" s="125">
        <v>23</v>
      </c>
      <c r="B27" s="135" t="s">
        <v>23</v>
      </c>
      <c r="C27" s="200">
        <v>277561</v>
      </c>
      <c r="D27" s="201">
        <v>41022</v>
      </c>
      <c r="E27" s="200">
        <v>304413</v>
      </c>
      <c r="F27" s="201">
        <v>44140</v>
      </c>
      <c r="G27" s="200">
        <v>326640</v>
      </c>
      <c r="H27" s="202">
        <v>47491</v>
      </c>
      <c r="I27" s="203">
        <v>352605</v>
      </c>
      <c r="J27" s="201">
        <v>49951</v>
      </c>
      <c r="K27" s="200">
        <v>90331</v>
      </c>
      <c r="L27" s="201">
        <v>12326</v>
      </c>
    </row>
    <row r="28" spans="1:12" x14ac:dyDescent="0.2">
      <c r="A28" s="125">
        <v>24</v>
      </c>
      <c r="B28" s="135" t="s">
        <v>24</v>
      </c>
      <c r="C28" s="200">
        <v>85537</v>
      </c>
      <c r="D28" s="201">
        <v>2616</v>
      </c>
      <c r="E28" s="200">
        <v>90937</v>
      </c>
      <c r="F28" s="201">
        <v>2724</v>
      </c>
      <c r="G28" s="200">
        <v>95689</v>
      </c>
      <c r="H28" s="202">
        <v>3005</v>
      </c>
      <c r="I28" s="203">
        <v>102304</v>
      </c>
      <c r="J28" s="201">
        <v>3205</v>
      </c>
      <c r="K28" s="200">
        <v>23204</v>
      </c>
      <c r="L28" s="201">
        <v>898</v>
      </c>
    </row>
    <row r="29" spans="1:12" x14ac:dyDescent="0.2">
      <c r="A29" s="125">
        <v>25</v>
      </c>
      <c r="B29" s="135" t="s">
        <v>25</v>
      </c>
      <c r="C29" s="200">
        <v>15773</v>
      </c>
      <c r="D29" s="201">
        <v>1740</v>
      </c>
      <c r="E29" s="200">
        <v>16946</v>
      </c>
      <c r="F29" s="201">
        <v>1843</v>
      </c>
      <c r="G29" s="200">
        <v>18060</v>
      </c>
      <c r="H29" s="202">
        <v>2001</v>
      </c>
      <c r="I29" s="203">
        <v>19525</v>
      </c>
      <c r="J29" s="201">
        <v>2126</v>
      </c>
      <c r="K29" s="203">
        <v>4819</v>
      </c>
      <c r="L29" s="201">
        <v>512</v>
      </c>
    </row>
    <row r="30" spans="1:12" x14ac:dyDescent="0.2">
      <c r="A30" s="125"/>
      <c r="B30" s="138" t="s">
        <v>59</v>
      </c>
      <c r="C30" s="204">
        <f t="shared" ref="C30:H30" si="0">SUM(C5:C29)</f>
        <v>4433214</v>
      </c>
      <c r="D30" s="205">
        <f t="shared" si="0"/>
        <v>256537</v>
      </c>
      <c r="E30" s="204">
        <f t="shared" si="0"/>
        <v>4705546</v>
      </c>
      <c r="F30" s="205">
        <f t="shared" si="0"/>
        <v>272064</v>
      </c>
      <c r="G30" s="205">
        <f t="shared" si="0"/>
        <v>4954665</v>
      </c>
      <c r="H30" s="206">
        <f t="shared" si="0"/>
        <v>289722</v>
      </c>
      <c r="I30" s="207">
        <f>SUM(I5:I29)</f>
        <v>5232705</v>
      </c>
      <c r="J30" s="208">
        <f>SUM(J5:J29)</f>
        <v>302826</v>
      </c>
      <c r="K30" s="207">
        <f>SUM(K5:K29)</f>
        <v>975589</v>
      </c>
      <c r="L30" s="208">
        <f>SUM(L5:L29)</f>
        <v>59568</v>
      </c>
    </row>
    <row r="31" spans="1:12" ht="25.5" x14ac:dyDescent="0.2">
      <c r="A31" s="125">
        <v>26</v>
      </c>
      <c r="B31" s="135" t="s">
        <v>170</v>
      </c>
      <c r="C31" s="209">
        <v>51333</v>
      </c>
      <c r="D31" s="112">
        <v>3358</v>
      </c>
      <c r="E31" s="209">
        <v>56517</v>
      </c>
      <c r="F31" s="112">
        <v>3710</v>
      </c>
      <c r="G31" s="209">
        <v>61280</v>
      </c>
      <c r="H31" s="111">
        <v>4129</v>
      </c>
      <c r="I31" s="110">
        <v>67472</v>
      </c>
      <c r="J31" s="112">
        <v>4484</v>
      </c>
      <c r="K31" s="110">
        <v>21074</v>
      </c>
      <c r="L31" s="112">
        <v>1513</v>
      </c>
    </row>
    <row r="32" spans="1:12" x14ac:dyDescent="0.2">
      <c r="A32" s="125">
        <v>27</v>
      </c>
      <c r="B32" s="135" t="s">
        <v>27</v>
      </c>
      <c r="C32" s="200">
        <v>35088</v>
      </c>
      <c r="D32" s="201">
        <v>371</v>
      </c>
      <c r="E32" s="200">
        <v>38293</v>
      </c>
      <c r="F32" s="201">
        <v>403</v>
      </c>
      <c r="G32" s="200">
        <v>41407</v>
      </c>
      <c r="H32" s="202">
        <v>446</v>
      </c>
      <c r="I32" s="203">
        <v>45566</v>
      </c>
      <c r="J32" s="201">
        <v>481</v>
      </c>
      <c r="K32" s="200">
        <v>15788</v>
      </c>
      <c r="L32" s="201">
        <v>136</v>
      </c>
    </row>
    <row r="33" spans="1:12" x14ac:dyDescent="0.2">
      <c r="A33" s="125">
        <v>28</v>
      </c>
      <c r="B33" s="135" t="s">
        <v>28</v>
      </c>
      <c r="C33" s="200">
        <v>10911</v>
      </c>
      <c r="D33" s="201">
        <v>1721</v>
      </c>
      <c r="E33" s="200">
        <v>11829</v>
      </c>
      <c r="F33" s="201">
        <v>1839</v>
      </c>
      <c r="G33" s="200">
        <v>12782</v>
      </c>
      <c r="H33" s="202">
        <v>1972</v>
      </c>
      <c r="I33" s="203">
        <v>13774</v>
      </c>
      <c r="J33" s="201">
        <v>2096</v>
      </c>
      <c r="K33" s="200">
        <v>3701</v>
      </c>
      <c r="L33" s="201">
        <v>478</v>
      </c>
    </row>
    <row r="34" spans="1:12" x14ac:dyDescent="0.2">
      <c r="A34" s="125">
        <v>29</v>
      </c>
      <c r="B34" s="135" t="s">
        <v>29</v>
      </c>
      <c r="C34" s="200">
        <v>339512</v>
      </c>
      <c r="D34" s="201">
        <v>2115</v>
      </c>
      <c r="E34" s="200">
        <v>370023</v>
      </c>
      <c r="F34" s="201">
        <v>2372</v>
      </c>
      <c r="G34" s="200">
        <v>398929</v>
      </c>
      <c r="H34" s="202">
        <v>2600</v>
      </c>
      <c r="I34" s="203">
        <v>437419</v>
      </c>
      <c r="J34" s="201">
        <v>2847</v>
      </c>
      <c r="K34" s="200">
        <v>125939</v>
      </c>
      <c r="L34" s="201">
        <v>947</v>
      </c>
    </row>
    <row r="35" spans="1:12" x14ac:dyDescent="0.2">
      <c r="A35" s="125">
        <v>30</v>
      </c>
      <c r="B35" s="135" t="s">
        <v>30</v>
      </c>
      <c r="C35" s="200">
        <v>27320</v>
      </c>
      <c r="D35" s="201">
        <v>1401</v>
      </c>
      <c r="E35" s="200">
        <v>29583</v>
      </c>
      <c r="F35" s="201">
        <v>1527</v>
      </c>
      <c r="G35" s="200">
        <v>31661</v>
      </c>
      <c r="H35" s="202">
        <v>1643</v>
      </c>
      <c r="I35" s="203">
        <v>34298</v>
      </c>
      <c r="J35" s="201">
        <v>1759</v>
      </c>
      <c r="K35" s="200">
        <v>9275</v>
      </c>
      <c r="L35" s="201">
        <v>485</v>
      </c>
    </row>
    <row r="36" spans="1:12" x14ac:dyDescent="0.2">
      <c r="A36" s="125">
        <v>31</v>
      </c>
      <c r="B36" s="135" t="s">
        <v>31</v>
      </c>
      <c r="C36" s="200">
        <v>58853</v>
      </c>
      <c r="D36" s="201">
        <v>1624</v>
      </c>
      <c r="E36" s="200">
        <v>63934</v>
      </c>
      <c r="F36" s="201">
        <v>1755</v>
      </c>
      <c r="G36" s="200">
        <v>69321</v>
      </c>
      <c r="H36" s="202">
        <v>1881</v>
      </c>
      <c r="I36" s="203">
        <v>76385</v>
      </c>
      <c r="J36" s="201">
        <v>1993</v>
      </c>
      <c r="K36" s="200">
        <v>26830</v>
      </c>
      <c r="L36" s="201">
        <v>498</v>
      </c>
    </row>
    <row r="37" spans="1:12" x14ac:dyDescent="0.2">
      <c r="A37" s="125">
        <v>32</v>
      </c>
      <c r="B37" s="135" t="s">
        <v>32</v>
      </c>
      <c r="C37" s="200">
        <v>5252</v>
      </c>
      <c r="D37" s="201">
        <v>495</v>
      </c>
      <c r="E37" s="200">
        <v>5744</v>
      </c>
      <c r="F37" s="201">
        <v>529</v>
      </c>
      <c r="G37" s="200">
        <v>6223</v>
      </c>
      <c r="H37" s="202">
        <v>578</v>
      </c>
      <c r="I37" s="203">
        <v>6922</v>
      </c>
      <c r="J37" s="201">
        <v>614</v>
      </c>
      <c r="K37" s="200">
        <v>2164</v>
      </c>
      <c r="L37" s="201">
        <v>173</v>
      </c>
    </row>
    <row r="38" spans="1:12" x14ac:dyDescent="0.2">
      <c r="A38" s="125">
        <v>33</v>
      </c>
      <c r="B38" s="135" t="s">
        <v>33</v>
      </c>
      <c r="C38" s="200">
        <v>1667</v>
      </c>
      <c r="D38" s="201">
        <v>96</v>
      </c>
      <c r="E38" s="200">
        <v>1790</v>
      </c>
      <c r="F38" s="201">
        <v>106</v>
      </c>
      <c r="G38" s="200">
        <v>1902</v>
      </c>
      <c r="H38" s="202">
        <v>116</v>
      </c>
      <c r="I38" s="203">
        <v>2030</v>
      </c>
      <c r="J38" s="201">
        <v>119</v>
      </c>
      <c r="K38" s="200">
        <v>451</v>
      </c>
      <c r="L38" s="201">
        <v>29</v>
      </c>
    </row>
    <row r="39" spans="1:12" x14ac:dyDescent="0.2">
      <c r="A39" s="125">
        <v>34</v>
      </c>
      <c r="B39" s="135" t="s">
        <v>34</v>
      </c>
      <c r="C39" s="200">
        <v>465963</v>
      </c>
      <c r="D39" s="201">
        <v>66654</v>
      </c>
      <c r="E39" s="200">
        <v>501015</v>
      </c>
      <c r="F39" s="201">
        <v>72296</v>
      </c>
      <c r="G39" s="200">
        <v>528450</v>
      </c>
      <c r="H39" s="202">
        <v>78682</v>
      </c>
      <c r="I39" s="203">
        <v>563644</v>
      </c>
      <c r="J39" s="201">
        <v>83954</v>
      </c>
      <c r="K39" s="200">
        <v>129878</v>
      </c>
      <c r="L39" s="201">
        <v>22286</v>
      </c>
    </row>
    <row r="40" spans="1:12" ht="14.25" customHeight="1" x14ac:dyDescent="0.2">
      <c r="A40" s="125">
        <v>35</v>
      </c>
      <c r="B40" s="135" t="s">
        <v>35</v>
      </c>
      <c r="C40" s="209">
        <v>11815</v>
      </c>
      <c r="D40" s="112">
        <v>718</v>
      </c>
      <c r="E40" s="209">
        <v>12941</v>
      </c>
      <c r="F40" s="112">
        <v>787</v>
      </c>
      <c r="G40" s="209">
        <v>14085</v>
      </c>
      <c r="H40" s="111">
        <v>867</v>
      </c>
      <c r="I40" s="110">
        <v>15442</v>
      </c>
      <c r="J40" s="112">
        <v>930</v>
      </c>
      <c r="K40" s="209">
        <v>4583</v>
      </c>
      <c r="L40" s="112">
        <v>265</v>
      </c>
    </row>
    <row r="41" spans="1:12" x14ac:dyDescent="0.2">
      <c r="A41" s="125">
        <v>36</v>
      </c>
      <c r="B41" s="135" t="s">
        <v>36</v>
      </c>
      <c r="C41" s="200">
        <v>109014</v>
      </c>
      <c r="D41" s="201">
        <v>300</v>
      </c>
      <c r="E41" s="200">
        <v>120683</v>
      </c>
      <c r="F41" s="201">
        <v>335</v>
      </c>
      <c r="G41" s="200">
        <v>131651</v>
      </c>
      <c r="H41" s="202">
        <v>382</v>
      </c>
      <c r="I41" s="203">
        <v>146825</v>
      </c>
      <c r="J41" s="201">
        <v>427</v>
      </c>
      <c r="K41" s="200">
        <v>48439</v>
      </c>
      <c r="L41" s="201">
        <v>158</v>
      </c>
    </row>
    <row r="42" spans="1:12" ht="25.5" x14ac:dyDescent="0.2">
      <c r="A42" s="125">
        <v>37</v>
      </c>
      <c r="B42" s="135" t="s">
        <v>37</v>
      </c>
      <c r="C42" s="209">
        <v>35219</v>
      </c>
      <c r="D42" s="112">
        <v>1730</v>
      </c>
      <c r="E42" s="209">
        <v>39196</v>
      </c>
      <c r="F42" s="112">
        <v>1898</v>
      </c>
      <c r="G42" s="209">
        <v>43305</v>
      </c>
      <c r="H42" s="111">
        <v>2109</v>
      </c>
      <c r="I42" s="110">
        <v>49783</v>
      </c>
      <c r="J42" s="112">
        <v>2280</v>
      </c>
      <c r="K42" s="209">
        <v>18156</v>
      </c>
      <c r="L42" s="112">
        <v>726</v>
      </c>
    </row>
    <row r="43" spans="1:12" ht="25.5" x14ac:dyDescent="0.2">
      <c r="A43" s="125">
        <v>38</v>
      </c>
      <c r="B43" s="135" t="s">
        <v>38</v>
      </c>
      <c r="C43" s="209">
        <v>88329</v>
      </c>
      <c r="D43" s="112">
        <v>2391</v>
      </c>
      <c r="E43" s="209">
        <v>94685</v>
      </c>
      <c r="F43" s="112">
        <v>2592</v>
      </c>
      <c r="G43" s="209">
        <v>100473</v>
      </c>
      <c r="H43" s="111">
        <v>2818</v>
      </c>
      <c r="I43" s="110">
        <v>106449</v>
      </c>
      <c r="J43" s="112">
        <v>2981</v>
      </c>
      <c r="K43" s="209">
        <v>23248</v>
      </c>
      <c r="L43" s="112">
        <v>730</v>
      </c>
    </row>
    <row r="44" spans="1:12" x14ac:dyDescent="0.2">
      <c r="A44" s="125">
        <v>39</v>
      </c>
      <c r="B44" s="135" t="s">
        <v>39</v>
      </c>
      <c r="C44" s="200">
        <v>82325</v>
      </c>
      <c r="D44" s="201">
        <v>9698</v>
      </c>
      <c r="E44" s="200">
        <v>90071</v>
      </c>
      <c r="F44" s="201">
        <v>10767</v>
      </c>
      <c r="G44" s="200">
        <v>96606</v>
      </c>
      <c r="H44" s="202">
        <v>11594</v>
      </c>
      <c r="I44" s="203">
        <v>105568</v>
      </c>
      <c r="J44" s="201">
        <v>12644</v>
      </c>
      <c r="K44" s="200">
        <v>27502</v>
      </c>
      <c r="L44" s="201">
        <v>3536</v>
      </c>
    </row>
    <row r="45" spans="1:12" x14ac:dyDescent="0.2">
      <c r="A45" s="125">
        <v>40</v>
      </c>
      <c r="B45" s="135" t="s">
        <v>40</v>
      </c>
      <c r="C45" s="200">
        <v>7123</v>
      </c>
      <c r="D45" s="201">
        <v>550</v>
      </c>
      <c r="E45" s="200">
        <v>7841</v>
      </c>
      <c r="F45" s="201">
        <v>604</v>
      </c>
      <c r="G45" s="200">
        <v>8493</v>
      </c>
      <c r="H45" s="202">
        <v>671</v>
      </c>
      <c r="I45" s="203">
        <v>9337</v>
      </c>
      <c r="J45" s="201">
        <v>744</v>
      </c>
      <c r="K45" s="200">
        <v>2901</v>
      </c>
      <c r="L45" s="201">
        <v>263</v>
      </c>
    </row>
    <row r="46" spans="1:12" ht="25.5" x14ac:dyDescent="0.2">
      <c r="A46" s="125"/>
      <c r="B46" s="138" t="s">
        <v>61</v>
      </c>
      <c r="C46" s="204">
        <f t="shared" ref="C46:H46" si="1">SUM(C31:C45)</f>
        <v>1329724</v>
      </c>
      <c r="D46" s="208">
        <f t="shared" si="1"/>
        <v>93222</v>
      </c>
      <c r="E46" s="204">
        <f t="shared" si="1"/>
        <v>1444145</v>
      </c>
      <c r="F46" s="208">
        <f t="shared" si="1"/>
        <v>101520</v>
      </c>
      <c r="G46" s="208">
        <f t="shared" si="1"/>
        <v>1546568</v>
      </c>
      <c r="H46" s="210">
        <f t="shared" si="1"/>
        <v>110488</v>
      </c>
      <c r="I46" s="207">
        <f>SUM(I31:I45)</f>
        <v>1680914</v>
      </c>
      <c r="J46" s="208">
        <f>SUM(J31:J45)</f>
        <v>118353</v>
      </c>
      <c r="K46" s="207">
        <f>SUM(K31:K45)</f>
        <v>459929</v>
      </c>
      <c r="L46" s="208">
        <f>SUM(L31:L45)</f>
        <v>32223</v>
      </c>
    </row>
    <row r="47" spans="1:12" ht="25.5" x14ac:dyDescent="0.2">
      <c r="A47" s="125"/>
      <c r="B47" s="211" t="s">
        <v>60</v>
      </c>
      <c r="C47" s="204">
        <f t="shared" ref="C47:H47" si="2">+C46+C30</f>
        <v>5762938</v>
      </c>
      <c r="D47" s="208">
        <f t="shared" si="2"/>
        <v>349759</v>
      </c>
      <c r="E47" s="204">
        <f t="shared" si="2"/>
        <v>6149691</v>
      </c>
      <c r="F47" s="208">
        <f t="shared" si="2"/>
        <v>373584</v>
      </c>
      <c r="G47" s="208">
        <f t="shared" si="2"/>
        <v>6501233</v>
      </c>
      <c r="H47" s="210">
        <f t="shared" si="2"/>
        <v>400210</v>
      </c>
      <c r="I47" s="207">
        <f>+I46+I30</f>
        <v>6913619</v>
      </c>
      <c r="J47" s="208">
        <f>+J46+J30</f>
        <v>421179</v>
      </c>
      <c r="K47" s="207">
        <f>+K46+K30</f>
        <v>1435518</v>
      </c>
      <c r="L47" s="208">
        <f>+L46+L30</f>
        <v>91791</v>
      </c>
    </row>
    <row r="48" spans="1:12" ht="25.5" x14ac:dyDescent="0.2">
      <c r="A48" s="125">
        <v>41</v>
      </c>
      <c r="B48" s="135" t="s">
        <v>41</v>
      </c>
      <c r="C48" s="209">
        <v>70818</v>
      </c>
      <c r="D48" s="112">
        <v>2370</v>
      </c>
      <c r="E48" s="209">
        <v>85097</v>
      </c>
      <c r="F48" s="112">
        <v>2681</v>
      </c>
      <c r="G48" s="209">
        <v>96669</v>
      </c>
      <c r="H48" s="111">
        <v>3001</v>
      </c>
      <c r="I48" s="110">
        <v>113081</v>
      </c>
      <c r="J48" s="112">
        <v>3325</v>
      </c>
      <c r="K48" s="209">
        <v>54698</v>
      </c>
      <c r="L48" s="112">
        <v>1222</v>
      </c>
    </row>
    <row r="49" spans="1:12" ht="25.5" x14ac:dyDescent="0.2">
      <c r="A49" s="125">
        <v>42</v>
      </c>
      <c r="B49" s="135" t="s">
        <v>42</v>
      </c>
      <c r="C49" s="209">
        <v>1341</v>
      </c>
      <c r="D49" s="112">
        <v>156</v>
      </c>
      <c r="E49" s="209">
        <v>1521</v>
      </c>
      <c r="F49" s="112">
        <v>174</v>
      </c>
      <c r="G49" s="209">
        <v>1704</v>
      </c>
      <c r="H49" s="111">
        <v>203</v>
      </c>
      <c r="I49" s="110">
        <v>1934</v>
      </c>
      <c r="J49" s="112">
        <v>225</v>
      </c>
      <c r="K49" s="209">
        <v>780</v>
      </c>
      <c r="L49" s="112">
        <v>87</v>
      </c>
    </row>
    <row r="50" spans="1:12" ht="25.5" x14ac:dyDescent="0.2">
      <c r="A50" s="125">
        <v>43</v>
      </c>
      <c r="B50" s="135" t="s">
        <v>169</v>
      </c>
      <c r="C50" s="209">
        <v>1824</v>
      </c>
      <c r="D50" s="112">
        <v>267</v>
      </c>
      <c r="E50" s="209">
        <v>2095</v>
      </c>
      <c r="F50" s="112">
        <v>310</v>
      </c>
      <c r="G50" s="209">
        <v>2328</v>
      </c>
      <c r="H50" s="111">
        <v>364</v>
      </c>
      <c r="I50" s="110">
        <v>2647</v>
      </c>
      <c r="J50" s="112">
        <v>401</v>
      </c>
      <c r="K50" s="209">
        <v>1054</v>
      </c>
      <c r="L50" s="112">
        <v>171</v>
      </c>
    </row>
    <row r="51" spans="1:12" x14ac:dyDescent="0.2">
      <c r="A51" s="125">
        <v>44</v>
      </c>
      <c r="B51" s="135" t="s">
        <v>172</v>
      </c>
      <c r="C51" s="200">
        <v>5483</v>
      </c>
      <c r="D51" s="201">
        <v>2094</v>
      </c>
      <c r="E51" s="200">
        <v>6237</v>
      </c>
      <c r="F51" s="201">
        <v>2390</v>
      </c>
      <c r="G51" s="200">
        <v>6845</v>
      </c>
      <c r="H51" s="202">
        <v>2742</v>
      </c>
      <c r="I51" s="203">
        <v>7722</v>
      </c>
      <c r="J51" s="201">
        <v>3041</v>
      </c>
      <c r="K51" s="200">
        <v>2862</v>
      </c>
      <c r="L51" s="201">
        <v>1246</v>
      </c>
    </row>
    <row r="52" spans="1:12" x14ac:dyDescent="0.2">
      <c r="A52" s="125">
        <v>45</v>
      </c>
      <c r="B52" s="135" t="s">
        <v>43</v>
      </c>
      <c r="C52" s="200">
        <v>1770</v>
      </c>
      <c r="D52" s="201">
        <v>265</v>
      </c>
      <c r="E52" s="200">
        <v>1945</v>
      </c>
      <c r="F52" s="201">
        <v>279</v>
      </c>
      <c r="G52" s="200">
        <v>2145</v>
      </c>
      <c r="H52" s="202">
        <v>308</v>
      </c>
      <c r="I52" s="203">
        <v>2390</v>
      </c>
      <c r="J52" s="201">
        <v>333</v>
      </c>
      <c r="K52" s="200">
        <v>797</v>
      </c>
      <c r="L52" s="201">
        <v>99</v>
      </c>
    </row>
    <row r="53" spans="1:12" x14ac:dyDescent="0.2">
      <c r="A53" s="125">
        <v>46</v>
      </c>
      <c r="B53" s="135" t="s">
        <v>44</v>
      </c>
      <c r="C53" s="200">
        <v>914395</v>
      </c>
      <c r="D53" s="201">
        <v>19488</v>
      </c>
      <c r="E53" s="200">
        <v>1043912</v>
      </c>
      <c r="F53" s="201">
        <v>22330</v>
      </c>
      <c r="G53" s="200">
        <v>1157577</v>
      </c>
      <c r="H53" s="202">
        <v>25675</v>
      </c>
      <c r="I53" s="203">
        <v>1305639</v>
      </c>
      <c r="J53" s="201">
        <v>28587</v>
      </c>
      <c r="K53" s="200">
        <v>511859</v>
      </c>
      <c r="L53" s="201">
        <v>12128</v>
      </c>
    </row>
    <row r="54" spans="1:12" x14ac:dyDescent="0.2">
      <c r="A54" s="125">
        <v>47</v>
      </c>
      <c r="B54" s="135" t="s">
        <v>45</v>
      </c>
      <c r="C54" s="200">
        <v>41089</v>
      </c>
      <c r="D54" s="201">
        <v>1327</v>
      </c>
      <c r="E54" s="200">
        <v>47745</v>
      </c>
      <c r="F54" s="201">
        <v>1508</v>
      </c>
      <c r="G54" s="200">
        <v>55616</v>
      </c>
      <c r="H54" s="202">
        <v>1735</v>
      </c>
      <c r="I54" s="203">
        <v>65700</v>
      </c>
      <c r="J54" s="201">
        <v>1917</v>
      </c>
      <c r="K54" s="200">
        <v>31477</v>
      </c>
      <c r="L54" s="201">
        <v>779</v>
      </c>
    </row>
    <row r="55" spans="1:12" x14ac:dyDescent="0.2">
      <c r="A55" s="125">
        <v>48</v>
      </c>
      <c r="B55" s="135" t="s">
        <v>46</v>
      </c>
      <c r="C55" s="200">
        <v>2472</v>
      </c>
      <c r="D55" s="201">
        <v>174</v>
      </c>
      <c r="E55" s="200">
        <v>2824</v>
      </c>
      <c r="F55" s="201">
        <v>188</v>
      </c>
      <c r="G55" s="200">
        <v>3154</v>
      </c>
      <c r="H55" s="202">
        <v>210</v>
      </c>
      <c r="I55" s="203">
        <v>3680</v>
      </c>
      <c r="J55" s="201">
        <v>234</v>
      </c>
      <c r="K55" s="200">
        <v>1610</v>
      </c>
      <c r="L55" s="201">
        <v>90</v>
      </c>
    </row>
    <row r="56" spans="1:12" ht="25.5" x14ac:dyDescent="0.2">
      <c r="A56" s="125">
        <v>49</v>
      </c>
      <c r="B56" s="135" t="s">
        <v>47</v>
      </c>
      <c r="C56" s="209">
        <v>13765</v>
      </c>
      <c r="D56" s="112">
        <v>196</v>
      </c>
      <c r="E56" s="209">
        <v>16369</v>
      </c>
      <c r="F56" s="112">
        <v>223</v>
      </c>
      <c r="G56" s="209">
        <v>18894</v>
      </c>
      <c r="H56" s="111">
        <v>263</v>
      </c>
      <c r="I56" s="110">
        <v>22760</v>
      </c>
      <c r="J56" s="112">
        <v>297</v>
      </c>
      <c r="K56" s="209">
        <v>11877</v>
      </c>
      <c r="L56" s="112">
        <v>135</v>
      </c>
    </row>
    <row r="57" spans="1:12" x14ac:dyDescent="0.2">
      <c r="A57" s="125">
        <v>50</v>
      </c>
      <c r="B57" s="135" t="s">
        <v>48</v>
      </c>
      <c r="C57" s="200">
        <v>26938</v>
      </c>
      <c r="D57" s="201">
        <v>110</v>
      </c>
      <c r="E57" s="200">
        <v>31221</v>
      </c>
      <c r="F57" s="201">
        <v>136</v>
      </c>
      <c r="G57" s="200">
        <v>35212</v>
      </c>
      <c r="H57" s="202">
        <v>151</v>
      </c>
      <c r="I57" s="203">
        <v>42232</v>
      </c>
      <c r="J57" s="201">
        <v>168</v>
      </c>
      <c r="K57" s="200">
        <v>18975</v>
      </c>
      <c r="L57" s="201">
        <v>73</v>
      </c>
    </row>
    <row r="58" spans="1:12" x14ac:dyDescent="0.2">
      <c r="A58" s="125">
        <v>51</v>
      </c>
      <c r="B58" s="135" t="s">
        <v>171</v>
      </c>
      <c r="C58" s="200">
        <v>376</v>
      </c>
      <c r="D58" s="201">
        <v>49</v>
      </c>
      <c r="E58" s="200">
        <v>381</v>
      </c>
      <c r="F58" s="201">
        <v>54</v>
      </c>
      <c r="G58" s="200">
        <v>385</v>
      </c>
      <c r="H58" s="202">
        <v>56</v>
      </c>
      <c r="I58" s="203">
        <v>396</v>
      </c>
      <c r="J58" s="201">
        <v>57</v>
      </c>
      <c r="K58" s="200">
        <v>29</v>
      </c>
      <c r="L58" s="201">
        <v>12</v>
      </c>
    </row>
    <row r="59" spans="1:12" x14ac:dyDescent="0.2">
      <c r="A59" s="125">
        <v>52</v>
      </c>
      <c r="B59" s="135" t="s">
        <v>49</v>
      </c>
      <c r="C59" s="200">
        <v>19141</v>
      </c>
      <c r="D59" s="201">
        <v>2752</v>
      </c>
      <c r="E59" s="200">
        <v>20688</v>
      </c>
      <c r="F59" s="201">
        <v>2995</v>
      </c>
      <c r="G59" s="200">
        <v>21948</v>
      </c>
      <c r="H59" s="202">
        <v>3264</v>
      </c>
      <c r="I59" s="203">
        <v>23370</v>
      </c>
      <c r="J59" s="201">
        <v>3452</v>
      </c>
      <c r="K59" s="200">
        <v>5318</v>
      </c>
      <c r="L59" s="201">
        <v>988</v>
      </c>
    </row>
    <row r="60" spans="1:12" ht="25.5" x14ac:dyDescent="0.2">
      <c r="A60" s="125">
        <v>53</v>
      </c>
      <c r="B60" s="135" t="s">
        <v>50</v>
      </c>
      <c r="C60" s="209">
        <v>3616</v>
      </c>
      <c r="D60" s="112">
        <v>203</v>
      </c>
      <c r="E60" s="209">
        <v>4105</v>
      </c>
      <c r="F60" s="112">
        <v>244</v>
      </c>
      <c r="G60" s="209">
        <v>4679</v>
      </c>
      <c r="H60" s="111">
        <v>284</v>
      </c>
      <c r="I60" s="110">
        <v>5314</v>
      </c>
      <c r="J60" s="112">
        <v>311</v>
      </c>
      <c r="K60" s="209">
        <v>2027</v>
      </c>
      <c r="L60" s="112">
        <v>122</v>
      </c>
    </row>
    <row r="61" spans="1:12" x14ac:dyDescent="0.2">
      <c r="A61" s="125">
        <v>54</v>
      </c>
      <c r="B61" s="135" t="s">
        <v>51</v>
      </c>
      <c r="C61" s="200">
        <v>109060</v>
      </c>
      <c r="D61" s="201">
        <v>268</v>
      </c>
      <c r="E61" s="200">
        <v>125823</v>
      </c>
      <c r="F61" s="201">
        <v>307</v>
      </c>
      <c r="G61" s="200">
        <v>142076</v>
      </c>
      <c r="H61" s="202">
        <v>360</v>
      </c>
      <c r="I61" s="203">
        <v>163164</v>
      </c>
      <c r="J61" s="201">
        <v>406</v>
      </c>
      <c r="K61" s="200">
        <v>70369</v>
      </c>
      <c r="L61" s="201">
        <v>196</v>
      </c>
    </row>
    <row r="62" spans="1:12" x14ac:dyDescent="0.2">
      <c r="A62" s="125">
        <v>55</v>
      </c>
      <c r="B62" s="135" t="s">
        <v>52</v>
      </c>
      <c r="C62" s="200">
        <v>1454</v>
      </c>
      <c r="D62" s="201">
        <v>74</v>
      </c>
      <c r="E62" s="200">
        <v>1631</v>
      </c>
      <c r="F62" s="201">
        <v>81</v>
      </c>
      <c r="G62" s="200">
        <v>1837</v>
      </c>
      <c r="H62" s="202">
        <v>90</v>
      </c>
      <c r="I62" s="203">
        <v>2101</v>
      </c>
      <c r="J62" s="201">
        <v>99</v>
      </c>
      <c r="K62" s="200">
        <v>826</v>
      </c>
      <c r="L62" s="201">
        <v>33</v>
      </c>
    </row>
    <row r="63" spans="1:12" ht="25.5" x14ac:dyDescent="0.2">
      <c r="A63" s="125">
        <v>56</v>
      </c>
      <c r="B63" s="212" t="s">
        <v>53</v>
      </c>
      <c r="C63" s="209">
        <v>34261</v>
      </c>
      <c r="D63" s="112">
        <v>2433</v>
      </c>
      <c r="E63" s="209">
        <v>40263</v>
      </c>
      <c r="F63" s="112">
        <v>2787</v>
      </c>
      <c r="G63" s="209">
        <v>46400</v>
      </c>
      <c r="H63" s="111">
        <v>3152</v>
      </c>
      <c r="I63" s="110">
        <v>55112</v>
      </c>
      <c r="J63" s="112">
        <v>3474</v>
      </c>
      <c r="K63" s="209">
        <v>25238</v>
      </c>
      <c r="L63" s="112">
        <v>1337</v>
      </c>
    </row>
    <row r="64" spans="1:12" ht="17.25" customHeight="1" thickBot="1" x14ac:dyDescent="0.25">
      <c r="A64" s="213"/>
      <c r="B64" s="214" t="s">
        <v>159</v>
      </c>
      <c r="C64" s="215"/>
      <c r="D64" s="216">
        <v>6</v>
      </c>
      <c r="E64" s="215"/>
      <c r="F64" s="216"/>
      <c r="G64" s="215"/>
      <c r="H64" s="217">
        <v>7</v>
      </c>
      <c r="I64" s="218"/>
      <c r="J64" s="216">
        <v>7</v>
      </c>
      <c r="K64" s="218"/>
      <c r="L64" s="216"/>
    </row>
    <row r="65" spans="1:15" ht="26.25" thickBot="1" x14ac:dyDescent="0.25">
      <c r="A65" s="166"/>
      <c r="B65" s="219" t="s">
        <v>63</v>
      </c>
      <c r="C65" s="220">
        <f t="shared" ref="C65:H65" si="3">SUM(C48:C63)</f>
        <v>1247803</v>
      </c>
      <c r="D65" s="221">
        <f t="shared" si="3"/>
        <v>32226</v>
      </c>
      <c r="E65" s="220">
        <f t="shared" si="3"/>
        <v>1431857</v>
      </c>
      <c r="F65" s="221">
        <f t="shared" si="3"/>
        <v>36687</v>
      </c>
      <c r="G65" s="221">
        <f t="shared" si="3"/>
        <v>1597469</v>
      </c>
      <c r="H65" s="222">
        <f t="shared" si="3"/>
        <v>41858</v>
      </c>
      <c r="I65" s="223">
        <f>SUM(I48:I63)</f>
        <v>1817242</v>
      </c>
      <c r="J65" s="221">
        <f>SUM(J48:J64)</f>
        <v>46334</v>
      </c>
      <c r="K65" s="223">
        <f>SUM(K48:K63)</f>
        <v>739796</v>
      </c>
      <c r="L65" s="221">
        <f>SUM(L48:L64)</f>
        <v>18718</v>
      </c>
    </row>
    <row r="66" spans="1:15" ht="13.5" thickBot="1" x14ac:dyDescent="0.25">
      <c r="A66" s="224"/>
      <c r="B66" s="147" t="s">
        <v>62</v>
      </c>
      <c r="C66" s="225">
        <f>C65+C46+C30</f>
        <v>7010741</v>
      </c>
      <c r="D66" s="226">
        <f>D65+D46+D30+D64</f>
        <v>381991</v>
      </c>
      <c r="E66" s="225">
        <f>E65+E46+E30</f>
        <v>7581548</v>
      </c>
      <c r="F66" s="226">
        <f t="shared" ref="F66:L66" si="4">F65+F46+F30+F64</f>
        <v>410271</v>
      </c>
      <c r="G66" s="226">
        <f t="shared" si="4"/>
        <v>8098702</v>
      </c>
      <c r="H66" s="227">
        <f t="shared" si="4"/>
        <v>442075</v>
      </c>
      <c r="I66" s="228">
        <f t="shared" si="4"/>
        <v>8730861</v>
      </c>
      <c r="J66" s="226">
        <f t="shared" si="4"/>
        <v>467520</v>
      </c>
      <c r="K66" s="228">
        <f t="shared" si="4"/>
        <v>2175314</v>
      </c>
      <c r="L66" s="226">
        <f t="shared" si="4"/>
        <v>110509</v>
      </c>
    </row>
    <row r="67" spans="1:15" x14ac:dyDescent="0.2">
      <c r="B67" s="122" t="s">
        <v>56</v>
      </c>
      <c r="F67" s="229" t="s">
        <v>161</v>
      </c>
      <c r="G67" s="229"/>
      <c r="H67" s="229"/>
      <c r="I67" s="229"/>
      <c r="J67" s="229"/>
      <c r="K67" s="229"/>
      <c r="L67" s="229"/>
    </row>
    <row r="68" spans="1:15" x14ac:dyDescent="0.2">
      <c r="B68" s="119" t="s">
        <v>54</v>
      </c>
    </row>
    <row r="69" spans="1:15" ht="13.5" thickBot="1" x14ac:dyDescent="0.25">
      <c r="B69" s="119" t="s">
        <v>64</v>
      </c>
    </row>
    <row r="70" spans="1:15" ht="39" thickBot="1" x14ac:dyDescent="0.25">
      <c r="B70" s="122" t="s">
        <v>160</v>
      </c>
      <c r="N70" s="458" t="s">
        <v>67</v>
      </c>
      <c r="O70" s="459"/>
    </row>
    <row r="71" spans="1:15" x14ac:dyDescent="0.2">
      <c r="B71" s="122" t="s">
        <v>163</v>
      </c>
    </row>
    <row r="72" spans="1:15" ht="25.5" x14ac:dyDescent="0.2">
      <c r="B72" s="122" t="s">
        <v>350</v>
      </c>
    </row>
    <row r="76" spans="1:15" x14ac:dyDescent="0.2">
      <c r="F76" s="230"/>
    </row>
    <row r="77" spans="1:15" ht="14.25" x14ac:dyDescent="0.2">
      <c r="A77" s="231"/>
      <c r="B77" s="231"/>
      <c r="C77" s="232"/>
      <c r="D77" s="233"/>
    </row>
    <row r="78" spans="1:15" ht="14.25" x14ac:dyDescent="0.2">
      <c r="A78" s="231"/>
      <c r="B78" s="231"/>
      <c r="C78" s="232"/>
      <c r="D78" s="233"/>
    </row>
    <row r="79" spans="1:15" ht="14.25" x14ac:dyDescent="0.2">
      <c r="A79" s="231"/>
      <c r="B79" s="231"/>
      <c r="C79" s="232"/>
      <c r="D79" s="233"/>
    </row>
    <row r="80" spans="1:15" ht="14.25" x14ac:dyDescent="0.2">
      <c r="A80" s="231"/>
      <c r="B80" s="231"/>
      <c r="C80" s="232"/>
      <c r="D80" s="233"/>
    </row>
    <row r="81" spans="1:4" ht="14.25" x14ac:dyDescent="0.2">
      <c r="A81" s="231"/>
      <c r="B81" s="231"/>
      <c r="C81" s="232"/>
      <c r="D81" s="233"/>
    </row>
    <row r="82" spans="1:4" ht="14.25" x14ac:dyDescent="0.2">
      <c r="A82" s="231"/>
      <c r="B82" s="231"/>
      <c r="C82" s="232"/>
      <c r="D82" s="233"/>
    </row>
    <row r="83" spans="1:4" ht="14.25" x14ac:dyDescent="0.2">
      <c r="A83" s="231"/>
      <c r="B83" s="231"/>
      <c r="C83" s="232"/>
      <c r="D83" s="233"/>
    </row>
    <row r="84" spans="1:4" ht="14.25" x14ac:dyDescent="0.2">
      <c r="A84" s="231"/>
      <c r="B84" s="231"/>
      <c r="C84" s="232"/>
      <c r="D84" s="233"/>
    </row>
    <row r="85" spans="1:4" ht="14.25" x14ac:dyDescent="0.2">
      <c r="A85" s="231"/>
      <c r="B85" s="231"/>
      <c r="C85" s="232"/>
      <c r="D85" s="233"/>
    </row>
    <row r="86" spans="1:4" ht="14.25" x14ac:dyDescent="0.2">
      <c r="A86" s="231"/>
      <c r="B86" s="231"/>
      <c r="C86" s="232"/>
      <c r="D86" s="233"/>
    </row>
    <row r="87" spans="1:4" ht="14.25" x14ac:dyDescent="0.2">
      <c r="A87" s="231"/>
      <c r="B87" s="231"/>
      <c r="C87" s="232"/>
      <c r="D87" s="233"/>
    </row>
    <row r="88" spans="1:4" ht="14.25" x14ac:dyDescent="0.2">
      <c r="A88" s="231"/>
      <c r="B88" s="231"/>
      <c r="C88" s="232"/>
      <c r="D88" s="233"/>
    </row>
    <row r="89" spans="1:4" ht="14.25" x14ac:dyDescent="0.2">
      <c r="A89" s="231"/>
      <c r="B89" s="231"/>
      <c r="C89" s="232"/>
      <c r="D89" s="233"/>
    </row>
    <row r="90" spans="1:4" ht="14.25" x14ac:dyDescent="0.2">
      <c r="A90" s="231"/>
      <c r="B90" s="231"/>
      <c r="C90" s="232"/>
      <c r="D90" s="233"/>
    </row>
    <row r="91" spans="1:4" ht="14.25" x14ac:dyDescent="0.2">
      <c r="A91" s="231"/>
      <c r="B91" s="231"/>
      <c r="C91" s="232"/>
      <c r="D91" s="233"/>
    </row>
    <row r="92" spans="1:4" ht="14.25" x14ac:dyDescent="0.2">
      <c r="A92" s="231"/>
      <c r="B92" s="231"/>
      <c r="C92" s="232"/>
      <c r="D92" s="233"/>
    </row>
    <row r="93" spans="1:4" ht="14.25" x14ac:dyDescent="0.2">
      <c r="A93" s="231"/>
      <c r="B93" s="231"/>
      <c r="C93" s="232"/>
      <c r="D93" s="233"/>
    </row>
    <row r="94" spans="1:4" ht="14.25" x14ac:dyDescent="0.2">
      <c r="A94" s="231"/>
      <c r="B94" s="231"/>
      <c r="C94" s="232"/>
      <c r="D94" s="233"/>
    </row>
    <row r="95" spans="1:4" ht="14.25" x14ac:dyDescent="0.2">
      <c r="A95" s="231"/>
      <c r="B95" s="231"/>
      <c r="C95" s="232"/>
      <c r="D95" s="233"/>
    </row>
    <row r="96" spans="1:4" ht="14.25" x14ac:dyDescent="0.2">
      <c r="A96" s="231"/>
      <c r="B96" s="231"/>
      <c r="C96" s="232"/>
      <c r="D96" s="233"/>
    </row>
    <row r="97" spans="1:4" ht="14.25" x14ac:dyDescent="0.2">
      <c r="A97" s="231"/>
      <c r="B97" s="231"/>
      <c r="C97" s="232"/>
      <c r="D97" s="233"/>
    </row>
    <row r="98" spans="1:4" ht="14.25" x14ac:dyDescent="0.2">
      <c r="A98" s="231"/>
      <c r="B98" s="231"/>
      <c r="C98" s="232"/>
      <c r="D98" s="233"/>
    </row>
    <row r="99" spans="1:4" ht="14.25" x14ac:dyDescent="0.2">
      <c r="A99" s="231"/>
      <c r="B99" s="231"/>
      <c r="C99" s="232"/>
      <c r="D99" s="233"/>
    </row>
    <row r="100" spans="1:4" ht="14.25" x14ac:dyDescent="0.2">
      <c r="A100" s="231"/>
      <c r="B100" s="231"/>
      <c r="C100" s="232"/>
      <c r="D100" s="233"/>
    </row>
    <row r="101" spans="1:4" ht="14.25" x14ac:dyDescent="0.2">
      <c r="A101" s="231"/>
      <c r="B101" s="231"/>
      <c r="C101" s="232"/>
      <c r="D101" s="233"/>
    </row>
    <row r="102" spans="1:4" ht="14.25" x14ac:dyDescent="0.2">
      <c r="A102" s="231"/>
      <c r="B102" s="231"/>
      <c r="C102" s="232"/>
      <c r="D102" s="233"/>
    </row>
    <row r="103" spans="1:4" ht="14.25" x14ac:dyDescent="0.2">
      <c r="A103" s="231"/>
      <c r="B103" s="231"/>
      <c r="C103" s="232"/>
      <c r="D103" s="233"/>
    </row>
    <row r="104" spans="1:4" ht="14.25" x14ac:dyDescent="0.2">
      <c r="A104" s="231"/>
      <c r="B104" s="231"/>
      <c r="C104" s="232"/>
      <c r="D104" s="233"/>
    </row>
    <row r="105" spans="1:4" ht="14.25" x14ac:dyDescent="0.2">
      <c r="A105" s="231"/>
      <c r="B105" s="231"/>
      <c r="C105" s="232"/>
      <c r="D105" s="233"/>
    </row>
    <row r="106" spans="1:4" ht="14.25" x14ac:dyDescent="0.2">
      <c r="A106" s="231"/>
      <c r="B106" s="231"/>
      <c r="C106" s="232"/>
      <c r="D106" s="233"/>
    </row>
    <row r="107" spans="1:4" ht="14.25" x14ac:dyDescent="0.2">
      <c r="A107" s="231"/>
      <c r="B107" s="231"/>
      <c r="C107" s="232"/>
      <c r="D107" s="233"/>
    </row>
    <row r="108" spans="1:4" ht="14.25" x14ac:dyDescent="0.2">
      <c r="A108" s="231"/>
      <c r="B108" s="231"/>
      <c r="C108" s="232"/>
      <c r="D108" s="233"/>
    </row>
    <row r="109" spans="1:4" ht="14.25" x14ac:dyDescent="0.2">
      <c r="A109" s="231"/>
      <c r="B109" s="231"/>
      <c r="C109" s="232"/>
      <c r="D109" s="233"/>
    </row>
    <row r="110" spans="1:4" ht="14.25" x14ac:dyDescent="0.2">
      <c r="A110" s="231"/>
      <c r="B110" s="231"/>
      <c r="C110" s="232"/>
      <c r="D110" s="233"/>
    </row>
    <row r="111" spans="1:4" ht="14.25" x14ac:dyDescent="0.2">
      <c r="A111" s="231"/>
      <c r="B111" s="231"/>
      <c r="C111" s="232"/>
      <c r="D111" s="233"/>
    </row>
    <row r="112" spans="1:4" ht="14.25" x14ac:dyDescent="0.2">
      <c r="A112" s="231"/>
      <c r="B112" s="231"/>
      <c r="C112" s="232"/>
      <c r="D112" s="233"/>
    </row>
    <row r="113" spans="1:4" ht="14.25" x14ac:dyDescent="0.2">
      <c r="A113" s="231"/>
      <c r="B113" s="231"/>
      <c r="C113" s="232"/>
      <c r="D113" s="233"/>
    </row>
    <row r="114" spans="1:4" ht="14.25" x14ac:dyDescent="0.2">
      <c r="A114" s="231"/>
      <c r="B114" s="231"/>
      <c r="C114" s="232"/>
      <c r="D114" s="233"/>
    </row>
    <row r="115" spans="1:4" ht="14.25" x14ac:dyDescent="0.2">
      <c r="A115" s="231"/>
      <c r="B115" s="231"/>
      <c r="C115" s="232"/>
      <c r="D115" s="233"/>
    </row>
    <row r="116" spans="1:4" ht="14.25" x14ac:dyDescent="0.2">
      <c r="A116" s="231"/>
      <c r="B116" s="231"/>
      <c r="C116" s="232"/>
      <c r="D116" s="233"/>
    </row>
    <row r="117" spans="1:4" ht="14.25" x14ac:dyDescent="0.2">
      <c r="A117" s="231"/>
      <c r="B117" s="231"/>
      <c r="C117" s="232"/>
      <c r="D117" s="233"/>
    </row>
    <row r="118" spans="1:4" ht="14.25" x14ac:dyDescent="0.2">
      <c r="A118" s="231"/>
      <c r="B118" s="231"/>
      <c r="C118" s="232"/>
      <c r="D118" s="233"/>
    </row>
    <row r="119" spans="1:4" ht="14.25" x14ac:dyDescent="0.2">
      <c r="A119" s="231"/>
      <c r="B119" s="231"/>
      <c r="C119" s="232"/>
      <c r="D119" s="233"/>
    </row>
    <row r="120" spans="1:4" ht="14.25" x14ac:dyDescent="0.2">
      <c r="A120" s="231"/>
      <c r="B120" s="231"/>
      <c r="C120" s="232"/>
      <c r="D120" s="233"/>
    </row>
    <row r="121" spans="1:4" ht="14.25" x14ac:dyDescent="0.2">
      <c r="A121" s="231"/>
      <c r="B121" s="231"/>
      <c r="C121" s="232"/>
      <c r="D121" s="233"/>
    </row>
    <row r="122" spans="1:4" ht="14.25" x14ac:dyDescent="0.2">
      <c r="A122" s="231"/>
      <c r="B122" s="231"/>
      <c r="C122" s="232"/>
      <c r="D122" s="233"/>
    </row>
    <row r="123" spans="1:4" ht="14.25" x14ac:dyDescent="0.2">
      <c r="A123" s="231"/>
      <c r="B123" s="231"/>
      <c r="C123" s="232"/>
      <c r="D123" s="233"/>
    </row>
    <row r="124" spans="1:4" ht="14.25" x14ac:dyDescent="0.2">
      <c r="A124" s="231"/>
      <c r="B124" s="231"/>
      <c r="C124" s="232"/>
      <c r="D124" s="233"/>
    </row>
    <row r="125" spans="1:4" ht="14.25" x14ac:dyDescent="0.2">
      <c r="A125" s="231"/>
      <c r="B125" s="231"/>
      <c r="C125" s="232"/>
      <c r="D125" s="233"/>
    </row>
    <row r="126" spans="1:4" ht="14.25" x14ac:dyDescent="0.2">
      <c r="A126" s="231"/>
      <c r="B126" s="231"/>
      <c r="C126" s="232"/>
      <c r="D126" s="233"/>
    </row>
    <row r="127" spans="1:4" ht="14.25" x14ac:dyDescent="0.2">
      <c r="A127" s="231"/>
      <c r="B127" s="231"/>
      <c r="C127" s="232"/>
      <c r="D127" s="233"/>
    </row>
    <row r="128" spans="1:4" ht="14.25" x14ac:dyDescent="0.2">
      <c r="A128" s="231"/>
      <c r="B128" s="231"/>
      <c r="C128" s="232"/>
      <c r="D128" s="233"/>
    </row>
    <row r="129" spans="1:4" ht="14.25" x14ac:dyDescent="0.2">
      <c r="A129" s="231"/>
      <c r="B129" s="231"/>
      <c r="C129" s="232"/>
      <c r="D129" s="233"/>
    </row>
    <row r="130" spans="1:4" ht="14.25" x14ac:dyDescent="0.2">
      <c r="A130" s="231"/>
      <c r="B130" s="231"/>
      <c r="C130" s="232"/>
      <c r="D130" s="233"/>
    </row>
    <row r="131" spans="1:4" ht="14.25" x14ac:dyDescent="0.2">
      <c r="A131" s="231"/>
      <c r="B131" s="231"/>
      <c r="C131" s="232"/>
      <c r="D131" s="233"/>
    </row>
    <row r="132" spans="1:4" ht="14.25" x14ac:dyDescent="0.2">
      <c r="A132" s="231"/>
      <c r="B132" s="231"/>
      <c r="C132" s="232"/>
      <c r="D132" s="233"/>
    </row>
    <row r="133" spans="1:4" x14ac:dyDescent="0.2">
      <c r="A133" s="118"/>
      <c r="B133" s="118"/>
      <c r="C133" s="118"/>
      <c r="D133" s="233"/>
    </row>
    <row r="134" spans="1:4" x14ac:dyDescent="0.2">
      <c r="A134" s="118"/>
      <c r="B134" s="118"/>
      <c r="C134" s="118"/>
      <c r="D134" s="233"/>
    </row>
    <row r="135" spans="1:4" x14ac:dyDescent="0.2">
      <c r="A135" s="118"/>
      <c r="B135" s="118"/>
      <c r="C135" s="118"/>
      <c r="D135" s="233"/>
    </row>
  </sheetData>
  <mergeCells count="13">
    <mergeCell ref="A1:D1"/>
    <mergeCell ref="N70:O70"/>
    <mergeCell ref="C2:D2"/>
    <mergeCell ref="N5:O5"/>
    <mergeCell ref="A2:A4"/>
    <mergeCell ref="O16:T16"/>
    <mergeCell ref="E2:F2"/>
    <mergeCell ref="G2:H2"/>
    <mergeCell ref="I2:J2"/>
    <mergeCell ref="K2:L2"/>
    <mergeCell ref="B2:B4"/>
    <mergeCell ref="L3:L4"/>
    <mergeCell ref="K3:K4"/>
  </mergeCells>
  <phoneticPr fontId="2" type="noConversion"/>
  <hyperlinks>
    <hyperlink ref="N5" location="Indice!A1" display="Volver al Indice"/>
    <hyperlink ref="N70" location="Indice!A1" display="Volver al Indice"/>
    <hyperlink ref="N5:O5" location="Indice!B17" display="Volver al Indice"/>
    <hyperlink ref="N70:O70" location="Indice!B17" display="Volver al Indice"/>
  </hyperlinks>
  <pageMargins left="0.74803149606299213" right="0.74803149606299213" top="0.98425196850393704" bottom="0.98425196850393704" header="0" footer="0"/>
  <pageSetup scale="32"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pageSetUpPr fitToPage="1"/>
  </sheetPr>
  <dimension ref="A1:X144"/>
  <sheetViews>
    <sheetView showGridLines="0" zoomScale="75" zoomScaleNormal="75" workbookViewId="0">
      <pane xSplit="2" ySplit="4" topLeftCell="C5" activePane="bottomRight" state="frozen"/>
      <selection pane="topRight" activeCell="C1" sqref="C1"/>
      <selection pane="bottomLeft" activeCell="A5" sqref="A5"/>
      <selection pane="bottomRight" activeCell="H75" sqref="H75"/>
    </sheetView>
  </sheetViews>
  <sheetFormatPr baseColWidth="10" defaultColWidth="11.42578125" defaultRowHeight="12.75" x14ac:dyDescent="0.2"/>
  <cols>
    <col min="1" max="1" width="3.140625" style="122" customWidth="1"/>
    <col min="2" max="2" width="67.5703125" style="122" customWidth="1"/>
    <col min="3" max="3" width="14" style="122" customWidth="1"/>
    <col min="4" max="4" width="15" style="122" customWidth="1"/>
    <col min="5" max="5" width="12.42578125" style="122" customWidth="1"/>
    <col min="6" max="6" width="15.42578125" style="122" customWidth="1"/>
    <col min="7" max="7" width="13.42578125" style="122" customWidth="1"/>
    <col min="8" max="8" width="15.28515625" style="122" customWidth="1"/>
    <col min="9" max="9" width="11.7109375" style="122" customWidth="1"/>
    <col min="10" max="10" width="17.42578125" style="122" customWidth="1"/>
    <col min="11" max="13" width="10.140625" style="122" customWidth="1"/>
    <col min="14" max="22" width="11.42578125" style="122"/>
    <col min="23" max="23" width="4" style="122" customWidth="1"/>
    <col min="24" max="16384" width="11.42578125" style="122"/>
  </cols>
  <sheetData>
    <row r="1" spans="1:24" ht="15.75" thickBot="1" x14ac:dyDescent="0.25">
      <c r="A1" s="481" t="s">
        <v>181</v>
      </c>
      <c r="B1" s="481"/>
      <c r="C1" s="481"/>
      <c r="D1" s="481"/>
      <c r="E1" s="234"/>
      <c r="F1" s="234"/>
      <c r="G1" s="234"/>
      <c r="H1" s="234"/>
      <c r="I1" s="234"/>
      <c r="J1" s="234"/>
      <c r="K1" s="234"/>
      <c r="L1" s="234"/>
      <c r="M1" s="234"/>
    </row>
    <row r="2" spans="1:24" ht="30" customHeight="1" thickBot="1" x14ac:dyDescent="0.25">
      <c r="A2" s="473"/>
      <c r="B2" s="467" t="s">
        <v>0</v>
      </c>
      <c r="C2" s="463" t="s">
        <v>179</v>
      </c>
      <c r="D2" s="476"/>
      <c r="E2" s="477" t="s">
        <v>180</v>
      </c>
      <c r="F2" s="476"/>
      <c r="G2" s="477" t="s">
        <v>195</v>
      </c>
      <c r="H2" s="476"/>
      <c r="I2" s="477" t="s">
        <v>228</v>
      </c>
      <c r="J2" s="476"/>
      <c r="K2" s="477" t="s">
        <v>322</v>
      </c>
      <c r="L2" s="476"/>
      <c r="M2" s="235"/>
    </row>
    <row r="3" spans="1:24" ht="13.5" thickBot="1" x14ac:dyDescent="0.25">
      <c r="A3" s="474"/>
      <c r="B3" s="468"/>
      <c r="C3" s="100" t="s">
        <v>54</v>
      </c>
      <c r="D3" s="123" t="s">
        <v>55</v>
      </c>
      <c r="E3" s="100" t="s">
        <v>54</v>
      </c>
      <c r="F3" s="123" t="s">
        <v>55</v>
      </c>
      <c r="G3" s="100" t="s">
        <v>54</v>
      </c>
      <c r="H3" s="236" t="s">
        <v>55</v>
      </c>
      <c r="I3" s="100" t="s">
        <v>54</v>
      </c>
      <c r="J3" s="236" t="s">
        <v>55</v>
      </c>
      <c r="K3" s="484" t="s">
        <v>54</v>
      </c>
      <c r="L3" s="485" t="s">
        <v>55</v>
      </c>
      <c r="M3" s="237"/>
      <c r="X3" s="191"/>
    </row>
    <row r="4" spans="1:24" ht="14.25" customHeight="1" thickBot="1" x14ac:dyDescent="0.25">
      <c r="A4" s="475"/>
      <c r="B4" s="469"/>
      <c r="C4" s="102">
        <v>40265</v>
      </c>
      <c r="D4" s="238">
        <v>40265</v>
      </c>
      <c r="E4" s="102">
        <v>40356</v>
      </c>
      <c r="F4" s="238">
        <v>40418</v>
      </c>
      <c r="G4" s="102">
        <v>40448</v>
      </c>
      <c r="H4" s="238">
        <v>40449</v>
      </c>
      <c r="I4" s="102">
        <v>40545</v>
      </c>
      <c r="J4" s="102">
        <v>40545</v>
      </c>
      <c r="K4" s="484"/>
      <c r="L4" s="485"/>
      <c r="M4" s="237"/>
    </row>
    <row r="5" spans="1:24" ht="13.5" thickBot="1" x14ac:dyDescent="0.25">
      <c r="A5" s="125">
        <v>1</v>
      </c>
      <c r="B5" s="175" t="s">
        <v>1</v>
      </c>
      <c r="C5" s="196">
        <v>16686</v>
      </c>
      <c r="D5" s="198">
        <v>1488</v>
      </c>
      <c r="E5" s="239">
        <v>17566</v>
      </c>
      <c r="F5" s="240">
        <v>1560</v>
      </c>
      <c r="G5" s="239">
        <v>18400</v>
      </c>
      <c r="H5" s="241">
        <v>1647</v>
      </c>
      <c r="I5" s="239">
        <v>19288</v>
      </c>
      <c r="J5" s="241">
        <v>1748</v>
      </c>
      <c r="K5" s="239">
        <f>$I5-'Año 2009'!$I5</f>
        <v>3141</v>
      </c>
      <c r="L5" s="240">
        <f>$J5-'Año 2009'!$J5</f>
        <v>338</v>
      </c>
      <c r="M5" s="242"/>
      <c r="O5" s="458" t="s">
        <v>67</v>
      </c>
      <c r="P5" s="459"/>
    </row>
    <row r="6" spans="1:24" x14ac:dyDescent="0.2">
      <c r="A6" s="125">
        <v>2</v>
      </c>
      <c r="B6" s="135" t="s">
        <v>2</v>
      </c>
      <c r="C6" s="200">
        <v>34053</v>
      </c>
      <c r="D6" s="202">
        <v>1616</v>
      </c>
      <c r="E6" s="203">
        <v>35855</v>
      </c>
      <c r="F6" s="201">
        <v>1715</v>
      </c>
      <c r="G6" s="203">
        <v>37430</v>
      </c>
      <c r="H6" s="243">
        <v>1812</v>
      </c>
      <c r="I6" s="203">
        <v>39093</v>
      </c>
      <c r="J6" s="243">
        <v>1909</v>
      </c>
      <c r="K6" s="203">
        <f>$I6-'Año 2009'!$I6</f>
        <v>6306</v>
      </c>
      <c r="L6" s="201">
        <f>$J6-'Año 2009'!$J6</f>
        <v>387</v>
      </c>
      <c r="M6" s="242"/>
    </row>
    <row r="7" spans="1:24" x14ac:dyDescent="0.2">
      <c r="A7" s="125">
        <v>3</v>
      </c>
      <c r="B7" s="135" t="s">
        <v>3</v>
      </c>
      <c r="C7" s="200">
        <v>73040</v>
      </c>
      <c r="D7" s="202">
        <v>5666</v>
      </c>
      <c r="E7" s="203">
        <v>77274</v>
      </c>
      <c r="F7" s="201">
        <v>6018</v>
      </c>
      <c r="G7" s="203">
        <v>82080</v>
      </c>
      <c r="H7" s="243">
        <v>6367</v>
      </c>
      <c r="I7" s="203">
        <v>119806</v>
      </c>
      <c r="J7" s="243">
        <v>6751</v>
      </c>
      <c r="K7" s="203">
        <f>$I7-'Año 2009'!$I7</f>
        <v>49167</v>
      </c>
      <c r="L7" s="201">
        <f>$J7-'Año 2009'!$J7</f>
        <v>1473</v>
      </c>
      <c r="M7" s="242"/>
    </row>
    <row r="8" spans="1:24" x14ac:dyDescent="0.2">
      <c r="A8" s="125">
        <v>4</v>
      </c>
      <c r="B8" s="135" t="s">
        <v>4</v>
      </c>
      <c r="C8" s="200">
        <v>60996</v>
      </c>
      <c r="D8" s="202">
        <v>2966</v>
      </c>
      <c r="E8" s="203">
        <v>64646</v>
      </c>
      <c r="F8" s="201">
        <v>3169</v>
      </c>
      <c r="G8" s="203">
        <v>68145</v>
      </c>
      <c r="H8" s="243">
        <v>3413</v>
      </c>
      <c r="I8" s="203">
        <v>71958</v>
      </c>
      <c r="J8" s="243">
        <v>3656</v>
      </c>
      <c r="K8" s="203">
        <f>$I8-'Año 2009'!$I8</f>
        <v>13411</v>
      </c>
      <c r="L8" s="201">
        <f>$J8-'Año 2009'!$J8</f>
        <v>946</v>
      </c>
      <c r="M8" s="242"/>
    </row>
    <row r="9" spans="1:24" x14ac:dyDescent="0.2">
      <c r="A9" s="125">
        <v>5</v>
      </c>
      <c r="B9" s="135" t="s">
        <v>5</v>
      </c>
      <c r="C9" s="200">
        <v>280059</v>
      </c>
      <c r="D9" s="202">
        <v>4146</v>
      </c>
      <c r="E9" s="203">
        <v>302909</v>
      </c>
      <c r="F9" s="201">
        <v>4362</v>
      </c>
      <c r="G9" s="203">
        <v>324779</v>
      </c>
      <c r="H9" s="243">
        <v>4646</v>
      </c>
      <c r="I9" s="203">
        <v>351631</v>
      </c>
      <c r="J9" s="243">
        <v>4901</v>
      </c>
      <c r="K9" s="203">
        <f>$I9-'Año 2009'!$I9</f>
        <v>87172</v>
      </c>
      <c r="L9" s="201">
        <f>$J9-'Año 2009'!$J9</f>
        <v>1020</v>
      </c>
      <c r="M9" s="242"/>
    </row>
    <row r="10" spans="1:24" x14ac:dyDescent="0.2">
      <c r="A10" s="125">
        <v>6</v>
      </c>
      <c r="B10" s="135" t="s">
        <v>6</v>
      </c>
      <c r="C10" s="200">
        <v>4657</v>
      </c>
      <c r="D10" s="202">
        <v>4360</v>
      </c>
      <c r="E10" s="203">
        <v>4839</v>
      </c>
      <c r="F10" s="201">
        <v>4501</v>
      </c>
      <c r="G10" s="203">
        <v>5564</v>
      </c>
      <c r="H10" s="243">
        <v>4614</v>
      </c>
      <c r="I10" s="203">
        <v>5746</v>
      </c>
      <c r="J10" s="243">
        <v>4735</v>
      </c>
      <c r="K10" s="203">
        <f>$I10-'Año 2009'!$I10</f>
        <v>1227</v>
      </c>
      <c r="L10" s="201">
        <f>$J10-'Año 2009'!$J10</f>
        <v>508</v>
      </c>
      <c r="M10" s="242"/>
    </row>
    <row r="11" spans="1:24" x14ac:dyDescent="0.2">
      <c r="A11" s="125">
        <v>7</v>
      </c>
      <c r="B11" s="135" t="s">
        <v>7</v>
      </c>
      <c r="C11" s="200">
        <v>611212</v>
      </c>
      <c r="D11" s="202">
        <v>50311</v>
      </c>
      <c r="E11" s="203">
        <v>629674</v>
      </c>
      <c r="F11" s="201">
        <v>52110</v>
      </c>
      <c r="G11" s="203">
        <v>647933</v>
      </c>
      <c r="H11" s="243">
        <v>54242</v>
      </c>
      <c r="I11" s="203">
        <v>666577</v>
      </c>
      <c r="J11" s="243">
        <v>56432</v>
      </c>
      <c r="K11" s="203">
        <f>$I11-'Año 2009'!$I11</f>
        <v>66674</v>
      </c>
      <c r="L11" s="201">
        <f>$J11-'Año 2009'!$J11</f>
        <v>7964</v>
      </c>
      <c r="M11" s="242"/>
    </row>
    <row r="12" spans="1:24" x14ac:dyDescent="0.2">
      <c r="A12" s="125">
        <v>8</v>
      </c>
      <c r="B12" s="135" t="s">
        <v>8</v>
      </c>
      <c r="C12" s="200">
        <v>45324</v>
      </c>
      <c r="D12" s="202">
        <v>10258</v>
      </c>
      <c r="E12" s="203">
        <v>47711</v>
      </c>
      <c r="F12" s="201">
        <v>10812</v>
      </c>
      <c r="G12" s="203">
        <v>49932</v>
      </c>
      <c r="H12" s="243">
        <v>11344</v>
      </c>
      <c r="I12" s="203">
        <v>52348</v>
      </c>
      <c r="J12" s="243">
        <v>11907</v>
      </c>
      <c r="K12" s="203">
        <f>$I12-'Año 2009'!$I12</f>
        <v>8609</v>
      </c>
      <c r="L12" s="201">
        <f>$J12-'Año 2009'!$J12</f>
        <v>2219</v>
      </c>
      <c r="M12" s="242"/>
    </row>
    <row r="13" spans="1:24" x14ac:dyDescent="0.2">
      <c r="A13" s="125">
        <v>9</v>
      </c>
      <c r="B13" s="135" t="s">
        <v>9</v>
      </c>
      <c r="C13" s="200">
        <v>3278</v>
      </c>
      <c r="D13" s="202">
        <v>156</v>
      </c>
      <c r="E13" s="203">
        <v>3557</v>
      </c>
      <c r="F13" s="201">
        <v>161</v>
      </c>
      <c r="G13" s="203">
        <v>3825</v>
      </c>
      <c r="H13" s="243">
        <v>168</v>
      </c>
      <c r="I13" s="203">
        <v>4078</v>
      </c>
      <c r="J13" s="243">
        <v>181</v>
      </c>
      <c r="K13" s="203">
        <f>$I13-'Año 2009'!$I13</f>
        <v>986</v>
      </c>
      <c r="L13" s="201">
        <f>$J13-'Año 2009'!$J13</f>
        <v>35</v>
      </c>
      <c r="M13" s="242"/>
    </row>
    <row r="14" spans="1:24" x14ac:dyDescent="0.2">
      <c r="A14" s="125">
        <v>10</v>
      </c>
      <c r="B14" s="135" t="s">
        <v>10</v>
      </c>
      <c r="C14" s="200">
        <v>2799</v>
      </c>
      <c r="D14" s="202">
        <v>730</v>
      </c>
      <c r="E14" s="203">
        <v>2952</v>
      </c>
      <c r="F14" s="201">
        <v>770</v>
      </c>
      <c r="G14" s="203">
        <v>3080</v>
      </c>
      <c r="H14" s="243">
        <v>807</v>
      </c>
      <c r="I14" s="203">
        <v>3258</v>
      </c>
      <c r="J14" s="243">
        <v>846</v>
      </c>
      <c r="K14" s="203">
        <f>$I14-'Año 2009'!$I14</f>
        <v>525</v>
      </c>
      <c r="L14" s="201">
        <f>$J14-'Año 2009'!$J14</f>
        <v>165</v>
      </c>
      <c r="M14" s="242"/>
    </row>
    <row r="15" spans="1:24" x14ac:dyDescent="0.2">
      <c r="A15" s="125">
        <v>11</v>
      </c>
      <c r="B15" s="135" t="s">
        <v>11</v>
      </c>
      <c r="C15" s="200">
        <v>244413</v>
      </c>
      <c r="D15" s="202">
        <v>8771</v>
      </c>
      <c r="E15" s="203">
        <v>256809</v>
      </c>
      <c r="F15" s="201">
        <v>9325</v>
      </c>
      <c r="G15" s="203">
        <v>267880</v>
      </c>
      <c r="H15" s="243">
        <v>9793</v>
      </c>
      <c r="I15" s="203">
        <v>280881</v>
      </c>
      <c r="J15" s="243">
        <v>10272</v>
      </c>
      <c r="K15" s="203">
        <f>$I15-'Año 2009'!$I15</f>
        <v>44591</v>
      </c>
      <c r="L15" s="201">
        <f>$J15-'Año 2009'!$J15</f>
        <v>2029</v>
      </c>
      <c r="M15" s="242"/>
    </row>
    <row r="16" spans="1:24" ht="15" x14ac:dyDescent="0.2">
      <c r="A16" s="125">
        <v>12</v>
      </c>
      <c r="B16" s="135" t="s">
        <v>12</v>
      </c>
      <c r="C16" s="200">
        <v>9570</v>
      </c>
      <c r="D16" s="202">
        <v>709</v>
      </c>
      <c r="E16" s="203">
        <v>10095</v>
      </c>
      <c r="F16" s="201">
        <v>737</v>
      </c>
      <c r="G16" s="203">
        <v>10580</v>
      </c>
      <c r="H16" s="243">
        <v>772</v>
      </c>
      <c r="I16" s="203">
        <v>11119</v>
      </c>
      <c r="J16" s="243">
        <v>825</v>
      </c>
      <c r="K16" s="203">
        <f>$I16-'Año 2009'!$I16</f>
        <v>1833</v>
      </c>
      <c r="L16" s="201">
        <f>$J16-'Año 2009'!$J16</f>
        <v>154</v>
      </c>
      <c r="M16" s="242"/>
      <c r="P16" s="457"/>
      <c r="Q16" s="457"/>
      <c r="R16" s="457"/>
      <c r="S16" s="457"/>
      <c r="T16" s="457"/>
      <c r="U16" s="457"/>
    </row>
    <row r="17" spans="1:13" x14ac:dyDescent="0.2">
      <c r="A17" s="125">
        <v>13</v>
      </c>
      <c r="B17" s="135" t="s">
        <v>13</v>
      </c>
      <c r="C17" s="200">
        <v>1781</v>
      </c>
      <c r="D17" s="202">
        <v>182</v>
      </c>
      <c r="E17" s="203">
        <v>1865</v>
      </c>
      <c r="F17" s="201">
        <v>194</v>
      </c>
      <c r="G17" s="203">
        <v>1946</v>
      </c>
      <c r="H17" s="243">
        <v>207</v>
      </c>
      <c r="I17" s="203">
        <v>2030</v>
      </c>
      <c r="J17" s="243">
        <v>217</v>
      </c>
      <c r="K17" s="203">
        <f>$I17-'Año 2009'!$I17</f>
        <v>303</v>
      </c>
      <c r="L17" s="201">
        <f>$J17-'Año 2009'!$J17</f>
        <v>40</v>
      </c>
      <c r="M17" s="242"/>
    </row>
    <row r="18" spans="1:13" x14ac:dyDescent="0.2">
      <c r="A18" s="125">
        <v>14</v>
      </c>
      <c r="B18" s="135" t="s">
        <v>14</v>
      </c>
      <c r="C18" s="200">
        <v>5331</v>
      </c>
      <c r="D18" s="202">
        <v>556</v>
      </c>
      <c r="E18" s="203">
        <v>5601</v>
      </c>
      <c r="F18" s="201">
        <v>585</v>
      </c>
      <c r="G18" s="203">
        <v>5818</v>
      </c>
      <c r="H18" s="243">
        <v>615</v>
      </c>
      <c r="I18" s="203">
        <v>6058</v>
      </c>
      <c r="J18" s="243">
        <v>657</v>
      </c>
      <c r="K18" s="203">
        <f>$I18-'Año 2009'!$I18</f>
        <v>915</v>
      </c>
      <c r="L18" s="201">
        <f>$J18-'Año 2009'!$J18</f>
        <v>135</v>
      </c>
      <c r="M18" s="242"/>
    </row>
    <row r="19" spans="1:13" x14ac:dyDescent="0.2">
      <c r="A19" s="125">
        <v>15</v>
      </c>
      <c r="B19" s="135" t="s">
        <v>15</v>
      </c>
      <c r="C19" s="200">
        <v>13253</v>
      </c>
      <c r="D19" s="202">
        <v>1077</v>
      </c>
      <c r="E19" s="203">
        <v>13953</v>
      </c>
      <c r="F19" s="201">
        <v>1152</v>
      </c>
      <c r="G19" s="203">
        <v>14560</v>
      </c>
      <c r="H19" s="243">
        <v>1224</v>
      </c>
      <c r="I19" s="203">
        <v>15066</v>
      </c>
      <c r="J19" s="243">
        <v>1290</v>
      </c>
      <c r="K19" s="203">
        <f>$I19-'Año 2009'!$I19</f>
        <v>2238</v>
      </c>
      <c r="L19" s="201">
        <f>$J19-'Año 2009'!$J19</f>
        <v>269</v>
      </c>
      <c r="M19" s="242"/>
    </row>
    <row r="20" spans="1:13" x14ac:dyDescent="0.2">
      <c r="A20" s="125">
        <v>16</v>
      </c>
      <c r="B20" s="135" t="s">
        <v>16</v>
      </c>
      <c r="C20" s="200">
        <v>8654</v>
      </c>
      <c r="D20" s="202">
        <v>1210</v>
      </c>
      <c r="E20" s="203">
        <v>9009</v>
      </c>
      <c r="F20" s="201">
        <v>1292</v>
      </c>
      <c r="G20" s="203">
        <v>9328</v>
      </c>
      <c r="H20" s="243">
        <v>1352</v>
      </c>
      <c r="I20" s="203">
        <v>9675</v>
      </c>
      <c r="J20" s="243">
        <v>1430</v>
      </c>
      <c r="K20" s="203">
        <f>$I20-'Año 2009'!$I20</f>
        <v>1234</v>
      </c>
      <c r="L20" s="201">
        <f>$J20-'Año 2009'!$J20</f>
        <v>295</v>
      </c>
      <c r="M20" s="242"/>
    </row>
    <row r="21" spans="1:13" x14ac:dyDescent="0.2">
      <c r="A21" s="125">
        <v>17</v>
      </c>
      <c r="B21" s="135" t="s">
        <v>17</v>
      </c>
      <c r="C21" s="200">
        <v>7214</v>
      </c>
      <c r="D21" s="202">
        <v>1209</v>
      </c>
      <c r="E21" s="203">
        <v>7630</v>
      </c>
      <c r="F21" s="201">
        <v>1277</v>
      </c>
      <c r="G21" s="203">
        <v>8046</v>
      </c>
      <c r="H21" s="243">
        <v>1337</v>
      </c>
      <c r="I21" s="203">
        <v>8437</v>
      </c>
      <c r="J21" s="243">
        <v>1433</v>
      </c>
      <c r="K21" s="203">
        <f>$I21-'Año 2009'!$I21</f>
        <v>1502</v>
      </c>
      <c r="L21" s="201">
        <f>$J21-'Año 2009'!$J21</f>
        <v>311</v>
      </c>
      <c r="M21" s="242"/>
    </row>
    <row r="22" spans="1:13" x14ac:dyDescent="0.2">
      <c r="A22" s="125">
        <v>18</v>
      </c>
      <c r="B22" s="135" t="s">
        <v>18</v>
      </c>
      <c r="C22" s="341" t="s">
        <v>58</v>
      </c>
      <c r="D22" s="202">
        <v>2348</v>
      </c>
      <c r="E22" s="342" t="s">
        <v>58</v>
      </c>
      <c r="F22" s="201">
        <v>2506</v>
      </c>
      <c r="G22" s="342" t="s">
        <v>58</v>
      </c>
      <c r="H22" s="243">
        <v>2665</v>
      </c>
      <c r="I22" s="342" t="s">
        <v>58</v>
      </c>
      <c r="J22" s="243">
        <v>2835</v>
      </c>
      <c r="K22" s="110">
        <v>606</v>
      </c>
      <c r="L22" s="201">
        <f>$J22-'Año 2009'!$J22</f>
        <v>622</v>
      </c>
      <c r="M22" s="242"/>
    </row>
    <row r="23" spans="1:13" x14ac:dyDescent="0.2">
      <c r="A23" s="125">
        <v>19</v>
      </c>
      <c r="B23" s="135" t="s">
        <v>19</v>
      </c>
      <c r="C23" s="200">
        <v>1549715</v>
      </c>
      <c r="D23" s="202">
        <v>48569</v>
      </c>
      <c r="E23" s="203">
        <v>1633129</v>
      </c>
      <c r="F23" s="201">
        <v>51811</v>
      </c>
      <c r="G23" s="203">
        <v>1752174</v>
      </c>
      <c r="H23" s="243">
        <v>56272</v>
      </c>
      <c r="I23" s="203">
        <v>1830543</v>
      </c>
      <c r="J23" s="243">
        <v>58590</v>
      </c>
      <c r="K23" s="203">
        <f>$I23-'Año 2009'!$I23</f>
        <v>306937</v>
      </c>
      <c r="L23" s="201">
        <f>$J23-'Año 2009'!$J23</f>
        <v>11367</v>
      </c>
      <c r="M23" s="242"/>
    </row>
    <row r="24" spans="1:13" x14ac:dyDescent="0.2">
      <c r="A24" s="125">
        <v>20</v>
      </c>
      <c r="B24" s="135" t="s">
        <v>20</v>
      </c>
      <c r="C24" s="200">
        <v>111846</v>
      </c>
      <c r="D24" s="202">
        <v>432</v>
      </c>
      <c r="E24" s="203">
        <v>117399</v>
      </c>
      <c r="F24" s="201">
        <v>440</v>
      </c>
      <c r="G24" s="203">
        <v>126416</v>
      </c>
      <c r="H24" s="243">
        <v>468</v>
      </c>
      <c r="I24" s="203">
        <v>131966</v>
      </c>
      <c r="J24" s="243">
        <v>481</v>
      </c>
      <c r="K24" s="203">
        <f>$I24-'Año 2009'!$I24</f>
        <v>22399</v>
      </c>
      <c r="L24" s="201">
        <f>$J24-'Año 2009'!$J24</f>
        <v>59</v>
      </c>
      <c r="M24" s="242"/>
    </row>
    <row r="25" spans="1:13" x14ac:dyDescent="0.2">
      <c r="A25" s="125">
        <v>21</v>
      </c>
      <c r="B25" s="135" t="s">
        <v>21</v>
      </c>
      <c r="C25" s="200">
        <v>1768290</v>
      </c>
      <c r="D25" s="202">
        <v>109504</v>
      </c>
      <c r="E25" s="203">
        <v>1811623</v>
      </c>
      <c r="F25" s="201">
        <v>113801</v>
      </c>
      <c r="G25" s="203">
        <v>1855701</v>
      </c>
      <c r="H25" s="243">
        <v>118933</v>
      </c>
      <c r="I25" s="203">
        <v>1894552</v>
      </c>
      <c r="J25" s="243">
        <v>123587</v>
      </c>
      <c r="K25" s="203">
        <f>$I25-'Año 2009'!$I25</f>
        <v>150953</v>
      </c>
      <c r="L25" s="201">
        <f>$J25-'Año 2009'!$J25</f>
        <v>17838</v>
      </c>
      <c r="M25" s="242"/>
    </row>
    <row r="26" spans="1:13" x14ac:dyDescent="0.2">
      <c r="A26" s="125">
        <v>22</v>
      </c>
      <c r="B26" s="135" t="s">
        <v>22</v>
      </c>
      <c r="C26" s="200">
        <v>4390</v>
      </c>
      <c r="D26" s="202">
        <v>1086</v>
      </c>
      <c r="E26" s="203">
        <v>4592</v>
      </c>
      <c r="F26" s="201">
        <v>1124</v>
      </c>
      <c r="G26" s="203">
        <v>4761</v>
      </c>
      <c r="H26" s="243">
        <v>1174</v>
      </c>
      <c r="I26" s="203">
        <v>4979</v>
      </c>
      <c r="J26" s="243">
        <v>1211</v>
      </c>
      <c r="K26" s="203">
        <f>$I26-'Año 2009'!$I26</f>
        <v>695</v>
      </c>
      <c r="L26" s="201">
        <f>$J26-'Año 2009'!$J26</f>
        <v>176</v>
      </c>
      <c r="M26" s="242"/>
    </row>
    <row r="27" spans="1:13" x14ac:dyDescent="0.2">
      <c r="A27" s="125">
        <v>23</v>
      </c>
      <c r="B27" s="135" t="s">
        <v>23</v>
      </c>
      <c r="C27" s="200">
        <v>363055</v>
      </c>
      <c r="D27" s="202">
        <v>53654</v>
      </c>
      <c r="E27" s="203">
        <v>389215</v>
      </c>
      <c r="F27" s="201">
        <v>56778</v>
      </c>
      <c r="G27" s="203">
        <v>412657</v>
      </c>
      <c r="H27" s="243">
        <v>60105</v>
      </c>
      <c r="I27" s="203">
        <v>433344</v>
      </c>
      <c r="J27" s="243">
        <v>63222</v>
      </c>
      <c r="K27" s="203">
        <f>$I27-'Año 2009'!$I27</f>
        <v>80739</v>
      </c>
      <c r="L27" s="201">
        <f>$J27-'Año 2009'!$J27</f>
        <v>13271</v>
      </c>
      <c r="M27" s="242"/>
    </row>
    <row r="28" spans="1:13" x14ac:dyDescent="0.2">
      <c r="A28" s="125">
        <v>24</v>
      </c>
      <c r="B28" s="135" t="s">
        <v>24</v>
      </c>
      <c r="C28" s="200">
        <v>105601</v>
      </c>
      <c r="D28" s="202">
        <v>3478</v>
      </c>
      <c r="E28" s="203">
        <v>110630</v>
      </c>
      <c r="F28" s="201">
        <v>3659</v>
      </c>
      <c r="G28" s="203">
        <v>114579</v>
      </c>
      <c r="H28" s="243">
        <v>2805</v>
      </c>
      <c r="I28" s="203">
        <v>118299</v>
      </c>
      <c r="J28" s="243">
        <v>2968</v>
      </c>
      <c r="K28" s="203">
        <f>$I28-'Año 2009'!$I28</f>
        <v>15995</v>
      </c>
      <c r="L28" s="244">
        <f>$J28-'Año 2009'!$J28</f>
        <v>-237</v>
      </c>
      <c r="M28" s="245" t="s">
        <v>234</v>
      </c>
    </row>
    <row r="29" spans="1:13" x14ac:dyDescent="0.2">
      <c r="A29" s="125">
        <v>25</v>
      </c>
      <c r="B29" s="135" t="s">
        <v>25</v>
      </c>
      <c r="C29" s="200">
        <v>20330</v>
      </c>
      <c r="D29" s="202">
        <v>2285</v>
      </c>
      <c r="E29" s="203">
        <v>21471</v>
      </c>
      <c r="F29" s="201">
        <v>2440</v>
      </c>
      <c r="G29" s="203">
        <v>22602</v>
      </c>
      <c r="H29" s="243">
        <v>2571</v>
      </c>
      <c r="I29" s="203">
        <v>23711</v>
      </c>
      <c r="J29" s="243">
        <v>2733</v>
      </c>
      <c r="K29" s="203">
        <f>$I29-'Año 2009'!$I29</f>
        <v>4186</v>
      </c>
      <c r="L29" s="201">
        <f>$J29-'Año 2009'!$J29</f>
        <v>607</v>
      </c>
      <c r="M29" s="242"/>
    </row>
    <row r="30" spans="1:13" ht="25.5" x14ac:dyDescent="0.2">
      <c r="A30" s="125">
        <v>26</v>
      </c>
      <c r="B30" s="135" t="s">
        <v>170</v>
      </c>
      <c r="C30" s="209">
        <v>70519</v>
      </c>
      <c r="D30" s="111">
        <v>4899</v>
      </c>
      <c r="E30" s="110">
        <v>75422</v>
      </c>
      <c r="F30" s="112">
        <v>5338</v>
      </c>
      <c r="G30" s="110">
        <v>80081</v>
      </c>
      <c r="H30" s="246">
        <v>5787</v>
      </c>
      <c r="I30" s="110">
        <v>84830</v>
      </c>
      <c r="J30" s="246">
        <v>6196</v>
      </c>
      <c r="K30" s="110">
        <f>$I30-'Año 2009'!$I31</f>
        <v>17358</v>
      </c>
      <c r="L30" s="201">
        <f>$J30-'Año 2009'!$J31</f>
        <v>1712</v>
      </c>
      <c r="M30" s="247"/>
    </row>
    <row r="31" spans="1:13" x14ac:dyDescent="0.2">
      <c r="A31" s="125">
        <v>27</v>
      </c>
      <c r="B31" s="135" t="s">
        <v>27</v>
      </c>
      <c r="C31" s="200">
        <v>47835</v>
      </c>
      <c r="D31" s="202">
        <v>516</v>
      </c>
      <c r="E31" s="203">
        <v>51463</v>
      </c>
      <c r="F31" s="201">
        <v>551</v>
      </c>
      <c r="G31" s="203">
        <v>54630</v>
      </c>
      <c r="H31" s="243">
        <v>593</v>
      </c>
      <c r="I31" s="203">
        <v>58068</v>
      </c>
      <c r="J31" s="243">
        <v>637</v>
      </c>
      <c r="K31" s="203">
        <f>$I31-'Año 2009'!$I32</f>
        <v>12502</v>
      </c>
      <c r="L31" s="201">
        <f>$J31-'Año 2009'!$J32</f>
        <v>156</v>
      </c>
      <c r="M31" s="242"/>
    </row>
    <row r="32" spans="1:13" x14ac:dyDescent="0.2">
      <c r="A32" s="125">
        <v>28</v>
      </c>
      <c r="B32" s="135" t="s">
        <v>28</v>
      </c>
      <c r="C32" s="200">
        <v>14336</v>
      </c>
      <c r="D32" s="202">
        <v>2236</v>
      </c>
      <c r="E32" s="203">
        <v>15180</v>
      </c>
      <c r="F32" s="201">
        <v>2343</v>
      </c>
      <c r="G32" s="203">
        <v>16028</v>
      </c>
      <c r="H32" s="243">
        <v>2468</v>
      </c>
      <c r="I32" s="203">
        <v>16957</v>
      </c>
      <c r="J32" s="243">
        <v>2616</v>
      </c>
      <c r="K32" s="203">
        <f>$I32-'Año 2009'!$I33</f>
        <v>3183</v>
      </c>
      <c r="L32" s="201">
        <f>$J32-'Año 2009'!$J33</f>
        <v>520</v>
      </c>
      <c r="M32" s="242"/>
    </row>
    <row r="33" spans="1:13" x14ac:dyDescent="0.2">
      <c r="A33" s="125">
        <v>29</v>
      </c>
      <c r="B33" s="135" t="s">
        <v>29</v>
      </c>
      <c r="C33" s="200">
        <v>456276</v>
      </c>
      <c r="D33" s="202">
        <v>3169</v>
      </c>
      <c r="E33" s="203">
        <v>485517</v>
      </c>
      <c r="F33" s="201">
        <v>3526</v>
      </c>
      <c r="G33" s="203">
        <v>512482</v>
      </c>
      <c r="H33" s="243">
        <v>3882</v>
      </c>
      <c r="I33" s="203">
        <v>543370</v>
      </c>
      <c r="J33" s="243">
        <v>4260</v>
      </c>
      <c r="K33" s="203">
        <f>$I33-'Año 2009'!$I34</f>
        <v>105951</v>
      </c>
      <c r="L33" s="201">
        <f>$J33-'Año 2009'!$J34</f>
        <v>1413</v>
      </c>
      <c r="M33" s="242"/>
    </row>
    <row r="34" spans="1:13" x14ac:dyDescent="0.2">
      <c r="A34" s="125">
        <v>30</v>
      </c>
      <c r="B34" s="135" t="s">
        <v>30</v>
      </c>
      <c r="C34" s="200">
        <v>35823</v>
      </c>
      <c r="D34" s="202">
        <v>1904</v>
      </c>
      <c r="E34" s="203">
        <v>38087</v>
      </c>
      <c r="F34" s="201">
        <v>2035</v>
      </c>
      <c r="G34" s="203">
        <v>40031</v>
      </c>
      <c r="H34" s="243">
        <v>2156</v>
      </c>
      <c r="I34" s="203">
        <v>41995</v>
      </c>
      <c r="J34" s="243">
        <v>2301</v>
      </c>
      <c r="K34" s="203">
        <f>$I34-'Año 2009'!$I35</f>
        <v>7697</v>
      </c>
      <c r="L34" s="201">
        <f>$J34-'Año 2009'!$J35</f>
        <v>542</v>
      </c>
      <c r="M34" s="242"/>
    </row>
    <row r="35" spans="1:13" x14ac:dyDescent="0.2">
      <c r="A35" s="125">
        <v>31</v>
      </c>
      <c r="B35" s="135" t="s">
        <v>31</v>
      </c>
      <c r="C35" s="200">
        <v>81107</v>
      </c>
      <c r="D35" s="202">
        <v>2109</v>
      </c>
      <c r="E35" s="203">
        <v>86822</v>
      </c>
      <c r="F35" s="201">
        <v>2233</v>
      </c>
      <c r="G35" s="203">
        <v>94494</v>
      </c>
      <c r="H35" s="243">
        <v>2338</v>
      </c>
      <c r="I35" s="203">
        <v>101490</v>
      </c>
      <c r="J35" s="243">
        <v>2446</v>
      </c>
      <c r="K35" s="203">
        <f>$I35-'Año 2009'!$I36</f>
        <v>25105</v>
      </c>
      <c r="L35" s="201">
        <f>$J35-'Año 2009'!$J36</f>
        <v>453</v>
      </c>
      <c r="M35" s="242"/>
    </row>
    <row r="36" spans="1:13" x14ac:dyDescent="0.2">
      <c r="A36" s="125">
        <v>32</v>
      </c>
      <c r="B36" s="135" t="s">
        <v>32</v>
      </c>
      <c r="C36" s="200">
        <v>7276</v>
      </c>
      <c r="D36" s="202">
        <v>665</v>
      </c>
      <c r="E36" s="203">
        <v>7786</v>
      </c>
      <c r="F36" s="201">
        <v>709</v>
      </c>
      <c r="G36" s="203">
        <v>8197</v>
      </c>
      <c r="H36" s="243">
        <v>751</v>
      </c>
      <c r="I36" s="203">
        <v>8668</v>
      </c>
      <c r="J36" s="243">
        <v>809</v>
      </c>
      <c r="K36" s="203">
        <f>$I36-'Año 2009'!$I37</f>
        <v>1746</v>
      </c>
      <c r="L36" s="201">
        <f>$J36-'Año 2009'!$J37</f>
        <v>195</v>
      </c>
      <c r="M36" s="242"/>
    </row>
    <row r="37" spans="1:13" x14ac:dyDescent="0.2">
      <c r="A37" s="125">
        <v>33</v>
      </c>
      <c r="B37" s="135" t="s">
        <v>33</v>
      </c>
      <c r="C37" s="200">
        <v>2077</v>
      </c>
      <c r="D37" s="202">
        <v>131</v>
      </c>
      <c r="E37" s="203">
        <v>2168</v>
      </c>
      <c r="F37" s="201">
        <v>141</v>
      </c>
      <c r="G37" s="203">
        <v>2252</v>
      </c>
      <c r="H37" s="243">
        <v>147</v>
      </c>
      <c r="I37" s="203">
        <v>2409</v>
      </c>
      <c r="J37" s="243">
        <v>150</v>
      </c>
      <c r="K37" s="203">
        <f>$I37-'Año 2009'!$I38</f>
        <v>379</v>
      </c>
      <c r="L37" s="201">
        <f>$J37-'Año 2009'!$J38</f>
        <v>31</v>
      </c>
      <c r="M37" s="242"/>
    </row>
    <row r="38" spans="1:13" x14ac:dyDescent="0.2">
      <c r="A38" s="125">
        <v>34</v>
      </c>
      <c r="B38" s="135" t="s">
        <v>34</v>
      </c>
      <c r="C38" s="200">
        <v>581270</v>
      </c>
      <c r="D38" s="202">
        <v>89599</v>
      </c>
      <c r="E38" s="203">
        <v>609499</v>
      </c>
      <c r="F38" s="201">
        <v>95471</v>
      </c>
      <c r="G38" s="203">
        <v>634527</v>
      </c>
      <c r="H38" s="243">
        <v>101451</v>
      </c>
      <c r="I38" s="203">
        <v>656953</v>
      </c>
      <c r="J38" s="243">
        <v>107301</v>
      </c>
      <c r="K38" s="203">
        <f>$I38-'Año 2009'!$I39</f>
        <v>93309</v>
      </c>
      <c r="L38" s="201">
        <f>$J38-'Año 2009'!$J39</f>
        <v>23347</v>
      </c>
      <c r="M38" s="242"/>
    </row>
    <row r="39" spans="1:13" ht="14.25" customHeight="1" x14ac:dyDescent="0.2">
      <c r="A39" s="125">
        <v>35</v>
      </c>
      <c r="B39" s="135" t="s">
        <v>35</v>
      </c>
      <c r="C39" s="209">
        <v>16156</v>
      </c>
      <c r="D39" s="111">
        <v>983</v>
      </c>
      <c r="E39" s="110">
        <v>17195</v>
      </c>
      <c r="F39" s="112">
        <v>1049</v>
      </c>
      <c r="G39" s="110">
        <v>18237</v>
      </c>
      <c r="H39" s="246">
        <v>1126</v>
      </c>
      <c r="I39" s="110">
        <v>19335</v>
      </c>
      <c r="J39" s="246">
        <v>1234</v>
      </c>
      <c r="K39" s="110">
        <f>$I39-'Año 2009'!$I40</f>
        <v>3893</v>
      </c>
      <c r="L39" s="112">
        <f>$J39-'Año 2009'!$J40</f>
        <v>304</v>
      </c>
      <c r="M39" s="247"/>
    </row>
    <row r="40" spans="1:13" x14ac:dyDescent="0.2">
      <c r="A40" s="125">
        <v>36</v>
      </c>
      <c r="B40" s="135" t="s">
        <v>36</v>
      </c>
      <c r="C40" s="200">
        <v>155105</v>
      </c>
      <c r="D40" s="202">
        <v>490</v>
      </c>
      <c r="E40" s="203">
        <v>166755</v>
      </c>
      <c r="F40" s="201">
        <v>534</v>
      </c>
      <c r="G40" s="203">
        <v>178345</v>
      </c>
      <c r="H40" s="243">
        <v>580</v>
      </c>
      <c r="I40" s="203">
        <v>190591</v>
      </c>
      <c r="J40" s="243">
        <v>618</v>
      </c>
      <c r="K40" s="203">
        <f>$I40-'Año 2009'!$I41</f>
        <v>43766</v>
      </c>
      <c r="L40" s="201">
        <f>$J40-'Año 2009'!$J41</f>
        <v>191</v>
      </c>
      <c r="M40" s="242"/>
    </row>
    <row r="41" spans="1:13" x14ac:dyDescent="0.2">
      <c r="A41" s="125">
        <v>37</v>
      </c>
      <c r="B41" s="135" t="s">
        <v>37</v>
      </c>
      <c r="C41" s="209">
        <v>52896</v>
      </c>
      <c r="D41" s="111">
        <v>2498</v>
      </c>
      <c r="E41" s="110">
        <v>57546</v>
      </c>
      <c r="F41" s="112">
        <v>2693</v>
      </c>
      <c r="G41" s="110">
        <v>62653</v>
      </c>
      <c r="H41" s="246">
        <v>2930</v>
      </c>
      <c r="I41" s="110">
        <v>68079</v>
      </c>
      <c r="J41" s="246">
        <v>3159</v>
      </c>
      <c r="K41" s="110">
        <f>$I41-'Año 2009'!$I42</f>
        <v>18296</v>
      </c>
      <c r="L41" s="112">
        <f>$J41-'Año 2009'!$J42</f>
        <v>879</v>
      </c>
      <c r="M41" s="247"/>
    </row>
    <row r="42" spans="1:13" ht="25.5" x14ac:dyDescent="0.2">
      <c r="A42" s="125">
        <v>38</v>
      </c>
      <c r="B42" s="135" t="s">
        <v>38</v>
      </c>
      <c r="C42" s="209">
        <v>109343</v>
      </c>
      <c r="D42" s="111">
        <v>3153</v>
      </c>
      <c r="E42" s="110">
        <v>114178</v>
      </c>
      <c r="F42" s="112">
        <v>3315</v>
      </c>
      <c r="G42" s="110">
        <v>119028</v>
      </c>
      <c r="H42" s="246">
        <v>3550</v>
      </c>
      <c r="I42" s="110">
        <v>123149</v>
      </c>
      <c r="J42" s="246">
        <v>3785</v>
      </c>
      <c r="K42" s="110">
        <f>$I42-'Año 2009'!$I43</f>
        <v>16700</v>
      </c>
      <c r="L42" s="112">
        <f>$J42-'Año 2009'!$J43</f>
        <v>804</v>
      </c>
      <c r="M42" s="247"/>
    </row>
    <row r="43" spans="1:13" x14ac:dyDescent="0.2">
      <c r="A43" s="125">
        <v>39</v>
      </c>
      <c r="B43" s="135" t="s">
        <v>39</v>
      </c>
      <c r="C43" s="200">
        <v>109173</v>
      </c>
      <c r="D43" s="202">
        <v>13454</v>
      </c>
      <c r="E43" s="203">
        <v>117021</v>
      </c>
      <c r="F43" s="201">
        <v>14699</v>
      </c>
      <c r="G43" s="203">
        <v>124203</v>
      </c>
      <c r="H43" s="243">
        <v>15874</v>
      </c>
      <c r="I43" s="203">
        <v>130439</v>
      </c>
      <c r="J43" s="243">
        <v>17087</v>
      </c>
      <c r="K43" s="203">
        <f>$I43-'Año 2009'!$I44</f>
        <v>24871</v>
      </c>
      <c r="L43" s="201">
        <f>$J43-'Año 2009'!$J44</f>
        <v>4443</v>
      </c>
      <c r="M43" s="242"/>
    </row>
    <row r="44" spans="1:13" x14ac:dyDescent="0.2">
      <c r="A44" s="125">
        <v>40</v>
      </c>
      <c r="B44" s="135" t="s">
        <v>40</v>
      </c>
      <c r="C44" s="200">
        <v>9810</v>
      </c>
      <c r="D44" s="202">
        <v>848</v>
      </c>
      <c r="E44" s="203">
        <v>10504</v>
      </c>
      <c r="F44" s="201">
        <v>915</v>
      </c>
      <c r="G44" s="203">
        <v>11211</v>
      </c>
      <c r="H44" s="243">
        <v>972</v>
      </c>
      <c r="I44" s="203">
        <v>11933</v>
      </c>
      <c r="J44" s="243">
        <v>1048</v>
      </c>
      <c r="K44" s="203">
        <f>$I44-'Año 2009'!$I45</f>
        <v>2596</v>
      </c>
      <c r="L44" s="201">
        <f>$J44-'Año 2009'!$J45</f>
        <v>304</v>
      </c>
      <c r="M44" s="242"/>
    </row>
    <row r="45" spans="1:13" ht="25.5" x14ac:dyDescent="0.2">
      <c r="A45" s="125">
        <v>41</v>
      </c>
      <c r="B45" s="135" t="s">
        <v>41</v>
      </c>
      <c r="C45" s="209">
        <v>122104</v>
      </c>
      <c r="D45" s="111">
        <v>3668</v>
      </c>
      <c r="E45" s="110">
        <v>136965</v>
      </c>
      <c r="F45" s="112">
        <v>4014</v>
      </c>
      <c r="G45" s="110">
        <v>150446</v>
      </c>
      <c r="H45" s="246">
        <v>4454</v>
      </c>
      <c r="I45" s="110">
        <v>164996</v>
      </c>
      <c r="J45" s="246">
        <v>4934</v>
      </c>
      <c r="K45" s="110">
        <f>$I45-'Año 2009'!$I48</f>
        <v>51915</v>
      </c>
      <c r="L45" s="112">
        <f>$J45-'Año 2009'!$J48</f>
        <v>1609</v>
      </c>
      <c r="M45" s="247"/>
    </row>
    <row r="46" spans="1:13" ht="25.5" x14ac:dyDescent="0.2">
      <c r="A46" s="125">
        <v>42</v>
      </c>
      <c r="B46" s="135" t="s">
        <v>42</v>
      </c>
      <c r="C46" s="209">
        <v>2050</v>
      </c>
      <c r="D46" s="111">
        <v>247</v>
      </c>
      <c r="E46" s="110">
        <v>2230</v>
      </c>
      <c r="F46" s="112">
        <v>261</v>
      </c>
      <c r="G46" s="110">
        <v>2423</v>
      </c>
      <c r="H46" s="246">
        <v>286</v>
      </c>
      <c r="I46" s="110">
        <v>2631</v>
      </c>
      <c r="J46" s="246">
        <v>311</v>
      </c>
      <c r="K46" s="110">
        <f>$I46-'Año 2009'!$I49</f>
        <v>697</v>
      </c>
      <c r="L46" s="112">
        <f>$J46-'Año 2009'!$J49</f>
        <v>86</v>
      </c>
      <c r="M46" s="247"/>
    </row>
    <row r="47" spans="1:13" ht="25.5" x14ac:dyDescent="0.2">
      <c r="A47" s="125">
        <v>43</v>
      </c>
      <c r="B47" s="135" t="s">
        <v>169</v>
      </c>
      <c r="C47" s="209">
        <v>2803</v>
      </c>
      <c r="D47" s="111">
        <v>437</v>
      </c>
      <c r="E47" s="110">
        <v>3064</v>
      </c>
      <c r="F47" s="112">
        <v>474</v>
      </c>
      <c r="G47" s="110">
        <v>3331</v>
      </c>
      <c r="H47" s="246">
        <v>532</v>
      </c>
      <c r="I47" s="110">
        <v>3609</v>
      </c>
      <c r="J47" s="246">
        <v>583</v>
      </c>
      <c r="K47" s="110">
        <f>$I47-'Año 2009'!$I50</f>
        <v>962</v>
      </c>
      <c r="L47" s="112">
        <f>$J47-'Año 2009'!$J50</f>
        <v>182</v>
      </c>
      <c r="M47" s="247"/>
    </row>
    <row r="48" spans="1:13" x14ac:dyDescent="0.2">
      <c r="A48" s="125">
        <v>44</v>
      </c>
      <c r="B48" s="135" t="s">
        <v>172</v>
      </c>
      <c r="C48" s="200">
        <v>8113</v>
      </c>
      <c r="D48" s="202">
        <v>3348</v>
      </c>
      <c r="E48" s="203">
        <v>8778</v>
      </c>
      <c r="F48" s="201">
        <v>3705</v>
      </c>
      <c r="G48" s="203">
        <v>9441</v>
      </c>
      <c r="H48" s="243">
        <v>4084</v>
      </c>
      <c r="I48" s="203">
        <v>10104</v>
      </c>
      <c r="J48" s="243">
        <v>4460</v>
      </c>
      <c r="K48" s="203">
        <f>$I48-'Año 2009'!$I51</f>
        <v>2382</v>
      </c>
      <c r="L48" s="201">
        <f>$J48-'Año 2009'!$J51</f>
        <v>1419</v>
      </c>
      <c r="M48" s="242"/>
    </row>
    <row r="49" spans="1:13" x14ac:dyDescent="0.2">
      <c r="A49" s="125">
        <v>45</v>
      </c>
      <c r="B49" s="135" t="s">
        <v>43</v>
      </c>
      <c r="C49" s="200">
        <v>2509</v>
      </c>
      <c r="D49" s="202">
        <v>370</v>
      </c>
      <c r="E49" s="203">
        <v>2695</v>
      </c>
      <c r="F49" s="201">
        <v>401</v>
      </c>
      <c r="G49" s="203">
        <v>2875</v>
      </c>
      <c r="H49" s="243">
        <v>429</v>
      </c>
      <c r="I49" s="203">
        <v>3086</v>
      </c>
      <c r="J49" s="243">
        <v>457</v>
      </c>
      <c r="K49" s="203">
        <f>$I49-'Año 2009'!$I52</f>
        <v>696</v>
      </c>
      <c r="L49" s="201">
        <f>$J49-'Año 2009'!$J52</f>
        <v>124</v>
      </c>
      <c r="M49" s="242"/>
    </row>
    <row r="50" spans="1:13" x14ac:dyDescent="0.2">
      <c r="A50" s="125">
        <v>46</v>
      </c>
      <c r="B50" s="135" t="s">
        <v>44</v>
      </c>
      <c r="C50" s="200">
        <v>1380626</v>
      </c>
      <c r="D50" s="202">
        <v>31650</v>
      </c>
      <c r="E50" s="203">
        <v>1494734</v>
      </c>
      <c r="F50" s="201">
        <v>33956</v>
      </c>
      <c r="G50" s="203">
        <v>1621539</v>
      </c>
      <c r="H50" s="243">
        <v>36335</v>
      </c>
      <c r="I50" s="203">
        <v>1724955</v>
      </c>
      <c r="J50" s="243">
        <v>38962</v>
      </c>
      <c r="K50" s="203">
        <f>$I50-'Año 2009'!$I53</f>
        <v>419316</v>
      </c>
      <c r="L50" s="201">
        <f>$J50-'Año 2009'!$J53</f>
        <v>10375</v>
      </c>
      <c r="M50" s="242"/>
    </row>
    <row r="51" spans="1:13" x14ac:dyDescent="0.2">
      <c r="A51" s="125">
        <v>47</v>
      </c>
      <c r="B51" s="135" t="s">
        <v>45</v>
      </c>
      <c r="C51" s="200">
        <v>69276</v>
      </c>
      <c r="D51" s="202">
        <v>2133</v>
      </c>
      <c r="E51" s="203">
        <v>75766</v>
      </c>
      <c r="F51" s="201">
        <v>2331</v>
      </c>
      <c r="G51" s="203">
        <v>84511</v>
      </c>
      <c r="H51" s="243">
        <v>2597</v>
      </c>
      <c r="I51" s="203">
        <v>92648</v>
      </c>
      <c r="J51" s="243">
        <v>2816</v>
      </c>
      <c r="K51" s="203">
        <f>$I51-'Año 2009'!$I54</f>
        <v>26948</v>
      </c>
      <c r="L51" s="201">
        <f>$J51-'Año 2009'!$J54</f>
        <v>899</v>
      </c>
      <c r="M51" s="242"/>
    </row>
    <row r="52" spans="1:13" x14ac:dyDescent="0.2">
      <c r="A52" s="125">
        <v>48</v>
      </c>
      <c r="B52" s="135" t="s">
        <v>46</v>
      </c>
      <c r="C52" s="200">
        <v>3932</v>
      </c>
      <c r="D52" s="202">
        <v>278</v>
      </c>
      <c r="E52" s="203">
        <v>4296</v>
      </c>
      <c r="F52" s="201">
        <v>310</v>
      </c>
      <c r="G52" s="203">
        <v>4665</v>
      </c>
      <c r="H52" s="243">
        <v>336</v>
      </c>
      <c r="I52" s="203">
        <v>5106</v>
      </c>
      <c r="J52" s="243">
        <v>366</v>
      </c>
      <c r="K52" s="203">
        <f>$I52-'Año 2009'!$I55</f>
        <v>1426</v>
      </c>
      <c r="L52" s="201">
        <f>$J52-'Año 2009'!$J55</f>
        <v>132</v>
      </c>
      <c r="M52" s="242"/>
    </row>
    <row r="53" spans="1:13" ht="25.5" x14ac:dyDescent="0.2">
      <c r="A53" s="125">
        <v>49</v>
      </c>
      <c r="B53" s="135" t="s">
        <v>47</v>
      </c>
      <c r="C53" s="209">
        <v>24960</v>
      </c>
      <c r="D53" s="111">
        <v>346</v>
      </c>
      <c r="E53" s="110">
        <v>27824</v>
      </c>
      <c r="F53" s="112">
        <v>399</v>
      </c>
      <c r="G53" s="110">
        <v>30687</v>
      </c>
      <c r="H53" s="246">
        <v>449</v>
      </c>
      <c r="I53" s="110">
        <v>33801</v>
      </c>
      <c r="J53" s="246">
        <v>514</v>
      </c>
      <c r="K53" s="110">
        <f>$I53-'Año 2009'!$I56</f>
        <v>11041</v>
      </c>
      <c r="L53" s="112">
        <f>$J53-'Año 2009'!$J56</f>
        <v>217</v>
      </c>
      <c r="M53" s="247"/>
    </row>
    <row r="54" spans="1:13" x14ac:dyDescent="0.2">
      <c r="A54" s="125">
        <v>50</v>
      </c>
      <c r="B54" s="135" t="s">
        <v>48</v>
      </c>
      <c r="C54" s="200">
        <v>45332</v>
      </c>
      <c r="D54" s="202">
        <v>191</v>
      </c>
      <c r="E54" s="203">
        <v>49802</v>
      </c>
      <c r="F54" s="201">
        <v>212</v>
      </c>
      <c r="G54" s="203">
        <v>54056</v>
      </c>
      <c r="H54" s="243">
        <v>229</v>
      </c>
      <c r="I54" s="203">
        <v>58971</v>
      </c>
      <c r="J54" s="243">
        <v>250</v>
      </c>
      <c r="K54" s="203">
        <f>$I54-'Año 2009'!$I57</f>
        <v>16739</v>
      </c>
      <c r="L54" s="201">
        <f>$J54-'Año 2009'!$J57</f>
        <v>82</v>
      </c>
      <c r="M54" s="242"/>
    </row>
    <row r="55" spans="1:13" x14ac:dyDescent="0.2">
      <c r="A55" s="125">
        <v>51</v>
      </c>
      <c r="B55" s="135" t="s">
        <v>171</v>
      </c>
      <c r="C55" s="200">
        <v>399</v>
      </c>
      <c r="D55" s="202">
        <v>58</v>
      </c>
      <c r="E55" s="203">
        <v>410</v>
      </c>
      <c r="F55" s="201">
        <v>60</v>
      </c>
      <c r="G55" s="203">
        <v>416</v>
      </c>
      <c r="H55" s="243">
        <v>65</v>
      </c>
      <c r="I55" s="203">
        <v>425</v>
      </c>
      <c r="J55" s="243">
        <v>67</v>
      </c>
      <c r="K55" s="203">
        <f>$I55-'Año 2009'!$I58</f>
        <v>29</v>
      </c>
      <c r="L55" s="201">
        <f>$J55-'Año 2009'!$J58</f>
        <v>10</v>
      </c>
      <c r="M55" s="242"/>
    </row>
    <row r="56" spans="1:13" x14ac:dyDescent="0.2">
      <c r="A56" s="125">
        <v>52</v>
      </c>
      <c r="B56" s="135" t="s">
        <v>49</v>
      </c>
      <c r="C56" s="200">
        <v>24118</v>
      </c>
      <c r="D56" s="202">
        <v>3676</v>
      </c>
      <c r="E56" s="203">
        <v>25281</v>
      </c>
      <c r="F56" s="201">
        <v>3891</v>
      </c>
      <c r="G56" s="203">
        <v>26433</v>
      </c>
      <c r="H56" s="243">
        <v>4188</v>
      </c>
      <c r="I56" s="203">
        <v>27589</v>
      </c>
      <c r="J56" s="243">
        <v>4442</v>
      </c>
      <c r="K56" s="203">
        <f>$I56-'Año 2009'!$I59</f>
        <v>4219</v>
      </c>
      <c r="L56" s="201">
        <f>$J56-'Año 2009'!$J59</f>
        <v>990</v>
      </c>
      <c r="M56" s="242"/>
    </row>
    <row r="57" spans="1:13" ht="25.5" x14ac:dyDescent="0.2">
      <c r="A57" s="125">
        <v>53</v>
      </c>
      <c r="B57" s="135" t="s">
        <v>50</v>
      </c>
      <c r="C57" s="209">
        <v>5512</v>
      </c>
      <c r="D57" s="111">
        <v>332</v>
      </c>
      <c r="E57" s="110">
        <v>5979</v>
      </c>
      <c r="F57" s="112">
        <v>364</v>
      </c>
      <c r="G57" s="110">
        <v>6483</v>
      </c>
      <c r="H57" s="246">
        <v>386</v>
      </c>
      <c r="I57" s="110">
        <v>6984</v>
      </c>
      <c r="J57" s="246">
        <v>405</v>
      </c>
      <c r="K57" s="110">
        <f>$I57-'Año 2009'!$I60</f>
        <v>1670</v>
      </c>
      <c r="L57" s="112">
        <f>$J57-'Año 2009'!$J60</f>
        <v>94</v>
      </c>
      <c r="M57" s="247"/>
    </row>
    <row r="58" spans="1:13" x14ac:dyDescent="0.2">
      <c r="A58" s="125">
        <v>54</v>
      </c>
      <c r="B58" s="135" t="s">
        <v>51</v>
      </c>
      <c r="C58" s="200">
        <v>174033</v>
      </c>
      <c r="D58" s="202">
        <v>446</v>
      </c>
      <c r="E58" s="203">
        <v>189890</v>
      </c>
      <c r="F58" s="201">
        <v>514</v>
      </c>
      <c r="G58" s="203">
        <v>205498</v>
      </c>
      <c r="H58" s="243">
        <v>556</v>
      </c>
      <c r="I58" s="203">
        <v>222387</v>
      </c>
      <c r="J58" s="243">
        <v>601</v>
      </c>
      <c r="K58" s="203">
        <f>$I58-'Año 2009'!$I61</f>
        <v>59223</v>
      </c>
      <c r="L58" s="201">
        <f>$J58-'Año 2009'!$J61</f>
        <v>195</v>
      </c>
      <c r="M58" s="242"/>
    </row>
    <row r="59" spans="1:13" x14ac:dyDescent="0.2">
      <c r="A59" s="125">
        <v>55</v>
      </c>
      <c r="B59" s="135" t="s">
        <v>52</v>
      </c>
      <c r="C59" s="200">
        <v>2224</v>
      </c>
      <c r="D59" s="202">
        <v>113</v>
      </c>
      <c r="E59" s="203">
        <v>2414</v>
      </c>
      <c r="F59" s="201">
        <v>126</v>
      </c>
      <c r="G59" s="203">
        <v>2656</v>
      </c>
      <c r="H59" s="243">
        <v>137</v>
      </c>
      <c r="I59" s="203">
        <v>2871</v>
      </c>
      <c r="J59" s="243">
        <v>153</v>
      </c>
      <c r="K59" s="203">
        <f>$I59-'Año 2009'!$I62</f>
        <v>770</v>
      </c>
      <c r="L59" s="201">
        <f>$J59-'Año 2009'!$J62</f>
        <v>54</v>
      </c>
      <c r="M59" s="242"/>
    </row>
    <row r="60" spans="1:13" ht="17.25" customHeight="1" x14ac:dyDescent="0.2">
      <c r="A60" s="125">
        <v>56</v>
      </c>
      <c r="B60" s="135" t="s">
        <v>53</v>
      </c>
      <c r="C60" s="209">
        <v>58756</v>
      </c>
      <c r="D60" s="111">
        <v>3793</v>
      </c>
      <c r="E60" s="110">
        <v>64764</v>
      </c>
      <c r="F60" s="112">
        <v>4152</v>
      </c>
      <c r="G60" s="110">
        <v>69865</v>
      </c>
      <c r="H60" s="246">
        <v>4447</v>
      </c>
      <c r="I60" s="110">
        <v>77085</v>
      </c>
      <c r="J60" s="246">
        <v>4783</v>
      </c>
      <c r="K60" s="110">
        <f>$I60-'Año 2009'!$I63</f>
        <v>21973</v>
      </c>
      <c r="L60" s="112">
        <f>$J60-'Año 2009'!$J63</f>
        <v>1309</v>
      </c>
      <c r="M60" s="247"/>
    </row>
    <row r="61" spans="1:13" ht="17.25" customHeight="1" x14ac:dyDescent="0.2">
      <c r="A61" s="213">
        <v>57</v>
      </c>
      <c r="B61" s="248" t="s">
        <v>196</v>
      </c>
      <c r="C61" s="215"/>
      <c r="D61" s="217"/>
      <c r="E61" s="218"/>
      <c r="F61" s="216"/>
      <c r="G61" s="218">
        <v>361</v>
      </c>
      <c r="H61" s="249">
        <v>468</v>
      </c>
      <c r="I61" s="218">
        <v>866</v>
      </c>
      <c r="J61" s="249">
        <v>537</v>
      </c>
      <c r="K61" s="218">
        <f>I61</f>
        <v>866</v>
      </c>
      <c r="L61" s="216">
        <f>J61</f>
        <v>537</v>
      </c>
      <c r="M61" s="247"/>
    </row>
    <row r="62" spans="1:13" ht="17.25" customHeight="1" x14ac:dyDescent="0.2">
      <c r="A62" s="213">
        <v>58</v>
      </c>
      <c r="B62" s="250" t="s">
        <v>197</v>
      </c>
      <c r="C62" s="215"/>
      <c r="D62" s="217"/>
      <c r="E62" s="218"/>
      <c r="F62" s="216"/>
      <c r="G62" s="218">
        <v>117</v>
      </c>
      <c r="H62" s="249">
        <v>253</v>
      </c>
      <c r="I62" s="218">
        <v>288</v>
      </c>
      <c r="J62" s="249">
        <v>269</v>
      </c>
      <c r="K62" s="218">
        <f t="shared" ref="K62:K74" si="0">I62</f>
        <v>288</v>
      </c>
      <c r="L62" s="216">
        <f t="shared" ref="L62:L74" si="1">J62</f>
        <v>269</v>
      </c>
      <c r="M62" s="247"/>
    </row>
    <row r="63" spans="1:13" ht="17.25" customHeight="1" x14ac:dyDescent="0.2">
      <c r="A63" s="213">
        <v>59</v>
      </c>
      <c r="B63" s="250" t="s">
        <v>198</v>
      </c>
      <c r="C63" s="215"/>
      <c r="D63" s="217"/>
      <c r="E63" s="218"/>
      <c r="F63" s="216"/>
      <c r="G63" s="218">
        <v>320</v>
      </c>
      <c r="H63" s="249">
        <v>449</v>
      </c>
      <c r="I63" s="218">
        <v>782</v>
      </c>
      <c r="J63" s="249">
        <v>528</v>
      </c>
      <c r="K63" s="218">
        <f t="shared" si="0"/>
        <v>782</v>
      </c>
      <c r="L63" s="216">
        <f t="shared" si="1"/>
        <v>528</v>
      </c>
      <c r="M63" s="247"/>
    </row>
    <row r="64" spans="1:13" ht="17.25" customHeight="1" x14ac:dyDescent="0.2">
      <c r="A64" s="213">
        <v>60</v>
      </c>
      <c r="B64" s="250" t="s">
        <v>199</v>
      </c>
      <c r="C64" s="215"/>
      <c r="D64" s="217"/>
      <c r="E64" s="218"/>
      <c r="F64" s="216"/>
      <c r="G64" s="218">
        <v>1714</v>
      </c>
      <c r="H64" s="249">
        <v>394</v>
      </c>
      <c r="I64" s="218">
        <v>3349</v>
      </c>
      <c r="J64" s="249">
        <v>626</v>
      </c>
      <c r="K64" s="218">
        <f t="shared" si="0"/>
        <v>3349</v>
      </c>
      <c r="L64" s="216">
        <f t="shared" si="1"/>
        <v>626</v>
      </c>
      <c r="M64" s="247"/>
    </row>
    <row r="65" spans="1:16" ht="17.25" customHeight="1" x14ac:dyDescent="0.2">
      <c r="A65" s="213">
        <v>61</v>
      </c>
      <c r="B65" s="250" t="s">
        <v>200</v>
      </c>
      <c r="C65" s="215"/>
      <c r="D65" s="217"/>
      <c r="E65" s="218"/>
      <c r="F65" s="216"/>
      <c r="G65" s="218">
        <v>6083</v>
      </c>
      <c r="H65" s="249">
        <v>1691</v>
      </c>
      <c r="I65" s="218">
        <v>11879</v>
      </c>
      <c r="J65" s="249">
        <v>3165</v>
      </c>
      <c r="K65" s="218">
        <f t="shared" si="0"/>
        <v>11879</v>
      </c>
      <c r="L65" s="216">
        <f t="shared" si="1"/>
        <v>3165</v>
      </c>
      <c r="M65" s="247"/>
    </row>
    <row r="66" spans="1:16" ht="17.25" customHeight="1" x14ac:dyDescent="0.2">
      <c r="A66" s="213">
        <v>62</v>
      </c>
      <c r="B66" s="250" t="s">
        <v>201</v>
      </c>
      <c r="C66" s="215"/>
      <c r="D66" s="217"/>
      <c r="E66" s="218"/>
      <c r="F66" s="216"/>
      <c r="G66" s="218">
        <v>998</v>
      </c>
      <c r="H66" s="249">
        <v>719</v>
      </c>
      <c r="I66" s="218">
        <v>2318</v>
      </c>
      <c r="J66" s="249">
        <v>968</v>
      </c>
      <c r="K66" s="218">
        <f t="shared" si="0"/>
        <v>2318</v>
      </c>
      <c r="L66" s="216">
        <f t="shared" si="1"/>
        <v>968</v>
      </c>
      <c r="M66" s="247"/>
    </row>
    <row r="67" spans="1:16" ht="17.25" customHeight="1" x14ac:dyDescent="0.2">
      <c r="A67" s="213">
        <v>63</v>
      </c>
      <c r="B67" s="250" t="s">
        <v>202</v>
      </c>
      <c r="C67" s="215"/>
      <c r="D67" s="217"/>
      <c r="E67" s="218"/>
      <c r="F67" s="216"/>
      <c r="G67" s="218">
        <v>46</v>
      </c>
      <c r="H67" s="249">
        <v>55</v>
      </c>
      <c r="I67" s="218">
        <v>92</v>
      </c>
      <c r="J67" s="249">
        <v>88</v>
      </c>
      <c r="K67" s="218">
        <f t="shared" si="0"/>
        <v>92</v>
      </c>
      <c r="L67" s="216">
        <f t="shared" si="1"/>
        <v>88</v>
      </c>
      <c r="M67" s="247"/>
    </row>
    <row r="68" spans="1:16" ht="17.25" customHeight="1" x14ac:dyDescent="0.2">
      <c r="A68" s="213">
        <v>64</v>
      </c>
      <c r="B68" s="250" t="s">
        <v>203</v>
      </c>
      <c r="C68" s="215"/>
      <c r="D68" s="217"/>
      <c r="E68" s="218"/>
      <c r="F68" s="216"/>
      <c r="G68" s="218">
        <v>2048</v>
      </c>
      <c r="H68" s="249">
        <v>47</v>
      </c>
      <c r="I68" s="218">
        <v>4723</v>
      </c>
      <c r="J68" s="249">
        <v>98</v>
      </c>
      <c r="K68" s="218">
        <f t="shared" si="0"/>
        <v>4723</v>
      </c>
      <c r="L68" s="216">
        <f t="shared" si="1"/>
        <v>98</v>
      </c>
      <c r="M68" s="247"/>
    </row>
    <row r="69" spans="1:16" ht="17.25" customHeight="1" x14ac:dyDescent="0.2">
      <c r="A69" s="213">
        <v>65</v>
      </c>
      <c r="B69" s="250" t="s">
        <v>204</v>
      </c>
      <c r="C69" s="215"/>
      <c r="D69" s="217"/>
      <c r="E69" s="218"/>
      <c r="F69" s="216"/>
      <c r="G69" s="218">
        <v>9447</v>
      </c>
      <c r="H69" s="249">
        <v>132</v>
      </c>
      <c r="I69" s="218">
        <v>25046</v>
      </c>
      <c r="J69" s="249">
        <v>271</v>
      </c>
      <c r="K69" s="218">
        <f t="shared" si="0"/>
        <v>25046</v>
      </c>
      <c r="L69" s="216">
        <f t="shared" si="1"/>
        <v>271</v>
      </c>
      <c r="M69" s="247"/>
    </row>
    <row r="70" spans="1:16" ht="17.25" customHeight="1" x14ac:dyDescent="0.2">
      <c r="A70" s="213">
        <v>66</v>
      </c>
      <c r="B70" s="250" t="s">
        <v>205</v>
      </c>
      <c r="C70" s="215"/>
      <c r="D70" s="217"/>
      <c r="E70" s="218"/>
      <c r="F70" s="216"/>
      <c r="G70" s="218">
        <v>31205</v>
      </c>
      <c r="H70" s="249">
        <v>1428</v>
      </c>
      <c r="I70" s="218">
        <v>64713</v>
      </c>
      <c r="J70" s="249">
        <v>2669</v>
      </c>
      <c r="K70" s="218">
        <f t="shared" si="0"/>
        <v>64713</v>
      </c>
      <c r="L70" s="216">
        <f t="shared" si="1"/>
        <v>2669</v>
      </c>
      <c r="M70" s="247"/>
    </row>
    <row r="71" spans="1:16" ht="17.25" customHeight="1" x14ac:dyDescent="0.2">
      <c r="A71" s="213">
        <v>67</v>
      </c>
      <c r="B71" s="250" t="s">
        <v>206</v>
      </c>
      <c r="C71" s="215"/>
      <c r="D71" s="217"/>
      <c r="E71" s="218"/>
      <c r="F71" s="216"/>
      <c r="G71" s="218">
        <v>231</v>
      </c>
      <c r="H71" s="249">
        <v>246</v>
      </c>
      <c r="I71" s="218">
        <v>332</v>
      </c>
      <c r="J71" s="249">
        <v>298</v>
      </c>
      <c r="K71" s="218">
        <f t="shared" si="0"/>
        <v>332</v>
      </c>
      <c r="L71" s="216">
        <f t="shared" si="1"/>
        <v>298</v>
      </c>
      <c r="M71" s="247"/>
    </row>
    <row r="72" spans="1:16" ht="17.25" customHeight="1" x14ac:dyDescent="0.2">
      <c r="A72" s="213">
        <v>68</v>
      </c>
      <c r="B72" s="248" t="s">
        <v>207</v>
      </c>
      <c r="C72" s="215"/>
      <c r="D72" s="217"/>
      <c r="E72" s="218"/>
      <c r="F72" s="216"/>
      <c r="G72" s="218">
        <v>99</v>
      </c>
      <c r="H72" s="249">
        <v>63</v>
      </c>
      <c r="I72" s="218">
        <v>170</v>
      </c>
      <c r="J72" s="249">
        <v>101</v>
      </c>
      <c r="K72" s="218">
        <f t="shared" si="0"/>
        <v>170</v>
      </c>
      <c r="L72" s="216">
        <f t="shared" si="1"/>
        <v>101</v>
      </c>
      <c r="M72" s="247"/>
    </row>
    <row r="73" spans="1:16" ht="17.25" customHeight="1" x14ac:dyDescent="0.2">
      <c r="A73" s="213">
        <v>69</v>
      </c>
      <c r="B73" s="248" t="s">
        <v>208</v>
      </c>
      <c r="C73" s="215"/>
      <c r="D73" s="217"/>
      <c r="E73" s="218"/>
      <c r="F73" s="216"/>
      <c r="G73" s="218">
        <v>200</v>
      </c>
      <c r="H73" s="249">
        <v>85</v>
      </c>
      <c r="I73" s="218">
        <v>314</v>
      </c>
      <c r="J73" s="249">
        <v>120</v>
      </c>
      <c r="K73" s="218">
        <f t="shared" si="0"/>
        <v>314</v>
      </c>
      <c r="L73" s="216">
        <f t="shared" si="1"/>
        <v>120</v>
      </c>
      <c r="M73" s="247"/>
    </row>
    <row r="74" spans="1:16" ht="17.25" customHeight="1" thickBot="1" x14ac:dyDescent="0.25">
      <c r="A74" s="213">
        <v>0</v>
      </c>
      <c r="B74" s="250" t="s">
        <v>159</v>
      </c>
      <c r="C74" s="215"/>
      <c r="D74" s="217">
        <v>8</v>
      </c>
      <c r="E74" s="218"/>
      <c r="F74" s="216">
        <v>9</v>
      </c>
      <c r="G74" s="218"/>
      <c r="H74" s="249">
        <v>10</v>
      </c>
      <c r="I74" s="218"/>
      <c r="J74" s="249">
        <v>10</v>
      </c>
      <c r="K74" s="218">
        <f t="shared" si="0"/>
        <v>0</v>
      </c>
      <c r="L74" s="216">
        <f t="shared" si="1"/>
        <v>10</v>
      </c>
      <c r="M74" s="247"/>
    </row>
    <row r="75" spans="1:16" ht="13.5" thickBot="1" x14ac:dyDescent="0.25">
      <c r="A75" s="224"/>
      <c r="B75" s="186" t="s">
        <v>62</v>
      </c>
      <c r="C75" s="220">
        <f>SUM(C5:C74)</f>
        <v>9021296</v>
      </c>
      <c r="D75" s="222">
        <f t="shared" ref="D75:J75" si="2">SUM(D5:D74)</f>
        <v>494515</v>
      </c>
      <c r="E75" s="223">
        <f t="shared" si="2"/>
        <v>9530039</v>
      </c>
      <c r="F75" s="221">
        <f t="shared" si="2"/>
        <v>523030</v>
      </c>
      <c r="G75" s="223">
        <f t="shared" si="2"/>
        <v>10132809</v>
      </c>
      <c r="H75" s="251">
        <f t="shared" si="2"/>
        <v>559508</v>
      </c>
      <c r="I75" s="223">
        <f t="shared" si="2"/>
        <v>10714829</v>
      </c>
      <c r="J75" s="251">
        <f t="shared" si="2"/>
        <v>592316</v>
      </c>
      <c r="K75" s="223">
        <f>SUM(K5:K74)</f>
        <v>1984574</v>
      </c>
      <c r="L75" s="221">
        <f>SUM(L5:L74)</f>
        <v>124810</v>
      </c>
      <c r="M75" s="252"/>
    </row>
    <row r="76" spans="1:16" x14ac:dyDescent="0.2">
      <c r="B76" s="122" t="s">
        <v>56</v>
      </c>
    </row>
    <row r="77" spans="1:16" x14ac:dyDescent="0.2">
      <c r="B77" s="119" t="s">
        <v>54</v>
      </c>
    </row>
    <row r="78" spans="1:16" ht="13.5" thickBot="1" x14ac:dyDescent="0.25">
      <c r="B78" s="119" t="s">
        <v>64</v>
      </c>
    </row>
    <row r="79" spans="1:16" ht="27" customHeight="1" thickBot="1" x14ac:dyDescent="0.25">
      <c r="B79" s="253" t="s">
        <v>160</v>
      </c>
      <c r="O79" s="458" t="s">
        <v>67</v>
      </c>
      <c r="P79" s="459"/>
    </row>
    <row r="80" spans="1:16" x14ac:dyDescent="0.2">
      <c r="B80" s="122" t="s">
        <v>163</v>
      </c>
    </row>
    <row r="81" spans="1:13" x14ac:dyDescent="0.2">
      <c r="B81" s="254" t="s">
        <v>220</v>
      </c>
    </row>
    <row r="82" spans="1:13" x14ac:dyDescent="0.2">
      <c r="B82" s="122" t="s">
        <v>350</v>
      </c>
    </row>
    <row r="86" spans="1:13" ht="14.25" x14ac:dyDescent="0.2">
      <c r="A86" s="231"/>
      <c r="B86" s="231"/>
      <c r="C86" s="232"/>
      <c r="D86" s="233"/>
      <c r="E86" s="233"/>
      <c r="F86" s="233"/>
      <c r="G86" s="233"/>
      <c r="H86" s="233"/>
      <c r="I86" s="233"/>
      <c r="J86" s="233"/>
      <c r="K86" s="233"/>
      <c r="L86" s="233"/>
      <c r="M86" s="233"/>
    </row>
    <row r="87" spans="1:13" ht="14.25" x14ac:dyDescent="0.2">
      <c r="A87" s="231"/>
      <c r="B87" s="231"/>
      <c r="C87" s="232"/>
      <c r="D87" s="233"/>
      <c r="E87" s="233"/>
      <c r="F87" s="233"/>
      <c r="G87" s="233"/>
      <c r="H87" s="233"/>
      <c r="I87" s="233"/>
      <c r="J87" s="233"/>
      <c r="K87" s="233"/>
      <c r="L87" s="233"/>
      <c r="M87" s="233"/>
    </row>
    <row r="88" spans="1:13" ht="14.25" x14ac:dyDescent="0.2">
      <c r="A88" s="231"/>
      <c r="B88" s="231"/>
      <c r="C88" s="232"/>
      <c r="D88" s="233"/>
      <c r="E88" s="233"/>
      <c r="F88" s="233"/>
      <c r="G88" s="233"/>
      <c r="H88" s="233"/>
      <c r="I88" s="233"/>
      <c r="J88" s="233"/>
      <c r="K88" s="233"/>
      <c r="L88" s="233"/>
      <c r="M88" s="233"/>
    </row>
    <row r="89" spans="1:13" ht="14.25" x14ac:dyDescent="0.2">
      <c r="A89" s="231"/>
      <c r="B89" s="231"/>
      <c r="C89" s="232"/>
      <c r="D89" s="233"/>
      <c r="E89" s="233"/>
      <c r="F89" s="233"/>
      <c r="G89" s="233"/>
      <c r="H89" s="233"/>
      <c r="I89" s="233"/>
      <c r="J89" s="233"/>
      <c r="K89" s="233"/>
      <c r="L89" s="233"/>
      <c r="M89" s="233"/>
    </row>
    <row r="90" spans="1:13" ht="14.25" x14ac:dyDescent="0.2">
      <c r="A90" s="231"/>
      <c r="B90" s="231"/>
      <c r="C90" s="232"/>
      <c r="D90" s="233"/>
      <c r="E90" s="233"/>
      <c r="F90" s="233"/>
      <c r="G90" s="233"/>
      <c r="H90" s="233"/>
      <c r="I90" s="233"/>
      <c r="J90" s="233"/>
      <c r="K90" s="233"/>
      <c r="L90" s="233"/>
      <c r="M90" s="233"/>
    </row>
    <row r="91" spans="1:13" ht="14.25" x14ac:dyDescent="0.2">
      <c r="A91" s="231"/>
      <c r="B91" s="231"/>
      <c r="C91" s="232"/>
      <c r="D91" s="233"/>
      <c r="E91" s="233"/>
      <c r="F91" s="233"/>
      <c r="G91" s="233"/>
      <c r="H91" s="233"/>
      <c r="I91" s="233"/>
      <c r="J91" s="233"/>
      <c r="K91" s="233"/>
      <c r="L91" s="233"/>
      <c r="M91" s="233"/>
    </row>
    <row r="92" spans="1:13" ht="14.25" x14ac:dyDescent="0.2">
      <c r="A92" s="231"/>
      <c r="B92" s="231"/>
      <c r="C92" s="232"/>
      <c r="D92" s="233"/>
      <c r="E92" s="233"/>
      <c r="F92" s="233"/>
      <c r="G92" s="233"/>
      <c r="H92" s="233"/>
      <c r="I92" s="233"/>
      <c r="J92" s="233"/>
      <c r="K92" s="233"/>
      <c r="L92" s="233"/>
      <c r="M92" s="233"/>
    </row>
    <row r="93" spans="1:13" ht="14.25" x14ac:dyDescent="0.2">
      <c r="A93" s="231"/>
      <c r="B93" s="231"/>
      <c r="C93" s="232"/>
      <c r="D93" s="233"/>
      <c r="E93" s="233"/>
      <c r="F93" s="233"/>
      <c r="G93" s="233"/>
      <c r="H93" s="233"/>
      <c r="I93" s="233"/>
      <c r="J93" s="233"/>
      <c r="K93" s="233"/>
      <c r="L93" s="233"/>
      <c r="M93" s="233"/>
    </row>
    <row r="94" spans="1:13" ht="14.25" x14ac:dyDescent="0.2">
      <c r="A94" s="231"/>
      <c r="B94" s="231"/>
      <c r="C94" s="232"/>
      <c r="D94" s="233"/>
      <c r="E94" s="233"/>
      <c r="F94" s="233"/>
      <c r="G94" s="233"/>
      <c r="H94" s="233"/>
      <c r="I94" s="233"/>
      <c r="J94" s="233"/>
      <c r="K94" s="233"/>
      <c r="L94" s="233"/>
      <c r="M94" s="233"/>
    </row>
    <row r="95" spans="1:13" ht="14.25" x14ac:dyDescent="0.2">
      <c r="A95" s="231"/>
      <c r="B95" s="231"/>
      <c r="C95" s="232"/>
      <c r="D95" s="233"/>
      <c r="E95" s="233"/>
      <c r="F95" s="233"/>
      <c r="G95" s="233"/>
      <c r="H95" s="233"/>
      <c r="I95" s="233"/>
      <c r="J95" s="233"/>
      <c r="K95" s="233"/>
      <c r="L95" s="233"/>
      <c r="M95" s="233"/>
    </row>
    <row r="96" spans="1:13" ht="14.25" x14ac:dyDescent="0.2">
      <c r="A96" s="231"/>
      <c r="B96" s="231"/>
      <c r="C96" s="232"/>
      <c r="D96" s="233"/>
      <c r="E96" s="233"/>
      <c r="F96" s="233"/>
      <c r="G96" s="233"/>
      <c r="H96" s="233"/>
      <c r="I96" s="233"/>
      <c r="J96" s="233"/>
      <c r="K96" s="233"/>
      <c r="L96" s="233"/>
      <c r="M96" s="233"/>
    </row>
    <row r="97" spans="1:13" ht="14.25" x14ac:dyDescent="0.2">
      <c r="A97" s="231"/>
      <c r="B97" s="231"/>
      <c r="C97" s="232"/>
      <c r="D97" s="233"/>
      <c r="E97" s="233"/>
      <c r="F97" s="233"/>
      <c r="G97" s="233"/>
      <c r="H97" s="233"/>
      <c r="I97" s="233"/>
      <c r="J97" s="233"/>
      <c r="K97" s="233"/>
      <c r="L97" s="233"/>
      <c r="M97" s="233"/>
    </row>
    <row r="98" spans="1:13" ht="14.25" x14ac:dyDescent="0.2">
      <c r="A98" s="231"/>
      <c r="B98" s="231"/>
      <c r="C98" s="232"/>
      <c r="D98" s="233"/>
      <c r="E98" s="233"/>
      <c r="F98" s="233"/>
      <c r="G98" s="233"/>
      <c r="H98" s="233"/>
      <c r="I98" s="233"/>
      <c r="J98" s="233"/>
      <c r="K98" s="233"/>
      <c r="L98" s="233"/>
      <c r="M98" s="233"/>
    </row>
    <row r="99" spans="1:13" ht="14.25" x14ac:dyDescent="0.2">
      <c r="A99" s="231"/>
      <c r="B99" s="231"/>
      <c r="C99" s="232"/>
      <c r="D99" s="233"/>
      <c r="E99" s="233"/>
      <c r="F99" s="233"/>
      <c r="G99" s="233"/>
      <c r="H99" s="233"/>
      <c r="I99" s="233"/>
      <c r="J99" s="233"/>
      <c r="K99" s="233"/>
      <c r="L99" s="233"/>
      <c r="M99" s="233"/>
    </row>
    <row r="100" spans="1:13" ht="14.25" x14ac:dyDescent="0.2">
      <c r="A100" s="231"/>
      <c r="B100" s="231"/>
      <c r="C100" s="232"/>
      <c r="D100" s="233"/>
      <c r="E100" s="233"/>
      <c r="F100" s="233"/>
      <c r="G100" s="233"/>
      <c r="H100" s="233"/>
      <c r="I100" s="233"/>
      <c r="J100" s="233"/>
      <c r="K100" s="233"/>
      <c r="L100" s="233"/>
      <c r="M100" s="233"/>
    </row>
    <row r="101" spans="1:13" ht="14.25" x14ac:dyDescent="0.2">
      <c r="A101" s="231"/>
      <c r="B101" s="231"/>
      <c r="C101" s="232"/>
      <c r="D101" s="233"/>
      <c r="E101" s="233"/>
      <c r="F101" s="233"/>
      <c r="G101" s="233"/>
      <c r="H101" s="233"/>
      <c r="I101" s="233"/>
      <c r="J101" s="233"/>
      <c r="K101" s="233"/>
      <c r="L101" s="233"/>
      <c r="M101" s="233"/>
    </row>
    <row r="102" spans="1:13" ht="14.25" x14ac:dyDescent="0.2">
      <c r="A102" s="231"/>
      <c r="B102" s="231"/>
      <c r="C102" s="232"/>
      <c r="D102" s="233"/>
      <c r="E102" s="233"/>
      <c r="F102" s="233"/>
      <c r="G102" s="233"/>
      <c r="H102" s="233"/>
      <c r="I102" s="233"/>
      <c r="J102" s="233"/>
      <c r="K102" s="233"/>
      <c r="L102" s="233"/>
      <c r="M102" s="233"/>
    </row>
    <row r="103" spans="1:13" ht="14.25" x14ac:dyDescent="0.2">
      <c r="A103" s="231"/>
      <c r="B103" s="231"/>
      <c r="C103" s="232"/>
      <c r="D103" s="233"/>
      <c r="E103" s="233"/>
      <c r="F103" s="233"/>
      <c r="G103" s="233"/>
      <c r="H103" s="233"/>
      <c r="I103" s="233"/>
      <c r="J103" s="233"/>
      <c r="K103" s="233"/>
      <c r="L103" s="233"/>
      <c r="M103" s="233"/>
    </row>
    <row r="104" spans="1:13" ht="14.25" x14ac:dyDescent="0.2">
      <c r="A104" s="231"/>
      <c r="B104" s="231"/>
      <c r="C104" s="232"/>
      <c r="D104" s="233"/>
      <c r="E104" s="233"/>
      <c r="F104" s="233"/>
      <c r="G104" s="233"/>
      <c r="H104" s="233"/>
      <c r="I104" s="233"/>
      <c r="J104" s="233"/>
      <c r="K104" s="233"/>
      <c r="L104" s="233"/>
      <c r="M104" s="233"/>
    </row>
    <row r="105" spans="1:13" ht="14.25" x14ac:dyDescent="0.2">
      <c r="A105" s="231"/>
      <c r="B105" s="231"/>
      <c r="C105" s="232"/>
      <c r="D105" s="233"/>
      <c r="E105" s="233"/>
      <c r="F105" s="233"/>
      <c r="G105" s="233"/>
      <c r="H105" s="233"/>
      <c r="I105" s="233"/>
      <c r="J105" s="233"/>
      <c r="K105" s="233"/>
      <c r="L105" s="233"/>
      <c r="M105" s="233"/>
    </row>
    <row r="106" spans="1:13" ht="14.25" x14ac:dyDescent="0.2">
      <c r="A106" s="231"/>
      <c r="B106" s="231"/>
      <c r="C106" s="232"/>
      <c r="D106" s="233"/>
      <c r="E106" s="233"/>
      <c r="F106" s="233"/>
      <c r="G106" s="233"/>
      <c r="H106" s="233"/>
      <c r="I106" s="233"/>
      <c r="J106" s="233"/>
      <c r="K106" s="233"/>
      <c r="L106" s="233"/>
      <c r="M106" s="233"/>
    </row>
    <row r="107" spans="1:13" ht="14.25" x14ac:dyDescent="0.2">
      <c r="A107" s="231"/>
      <c r="B107" s="231"/>
      <c r="C107" s="232"/>
      <c r="D107" s="233"/>
      <c r="E107" s="233"/>
      <c r="F107" s="233"/>
      <c r="G107" s="233"/>
      <c r="H107" s="233"/>
      <c r="I107" s="233"/>
      <c r="J107" s="233"/>
      <c r="K107" s="233"/>
      <c r="L107" s="233"/>
      <c r="M107" s="233"/>
    </row>
    <row r="108" spans="1:13" ht="14.25" x14ac:dyDescent="0.2">
      <c r="A108" s="231"/>
      <c r="B108" s="231"/>
      <c r="C108" s="232"/>
      <c r="D108" s="233"/>
      <c r="E108" s="233"/>
      <c r="F108" s="233"/>
      <c r="G108" s="233"/>
      <c r="H108" s="233"/>
      <c r="I108" s="233"/>
      <c r="J108" s="233"/>
      <c r="K108" s="233"/>
      <c r="L108" s="233"/>
      <c r="M108" s="233"/>
    </row>
    <row r="109" spans="1:13" ht="14.25" x14ac:dyDescent="0.2">
      <c r="A109" s="231"/>
      <c r="B109" s="231"/>
      <c r="C109" s="232"/>
      <c r="D109" s="233"/>
      <c r="E109" s="233"/>
      <c r="F109" s="233"/>
      <c r="G109" s="233"/>
      <c r="H109" s="233"/>
      <c r="I109" s="233"/>
      <c r="J109" s="233"/>
      <c r="K109" s="233"/>
      <c r="L109" s="233"/>
      <c r="M109" s="233"/>
    </row>
    <row r="110" spans="1:13" ht="14.25" x14ac:dyDescent="0.2">
      <c r="A110" s="231"/>
      <c r="B110" s="231"/>
      <c r="C110" s="232"/>
      <c r="D110" s="233"/>
      <c r="E110" s="233"/>
      <c r="F110" s="233"/>
      <c r="G110" s="233"/>
      <c r="H110" s="233"/>
      <c r="I110" s="233"/>
      <c r="J110" s="233"/>
      <c r="K110" s="233"/>
      <c r="L110" s="233"/>
      <c r="M110" s="233"/>
    </row>
    <row r="111" spans="1:13" ht="14.25" x14ac:dyDescent="0.2">
      <c r="A111" s="231"/>
      <c r="B111" s="231"/>
      <c r="C111" s="232"/>
      <c r="D111" s="233"/>
      <c r="E111" s="233"/>
      <c r="F111" s="233"/>
      <c r="G111" s="233"/>
      <c r="H111" s="233"/>
      <c r="I111" s="233"/>
      <c r="J111" s="233"/>
      <c r="K111" s="233"/>
      <c r="L111" s="233"/>
      <c r="M111" s="233"/>
    </row>
    <row r="112" spans="1:13" ht="14.25" x14ac:dyDescent="0.2">
      <c r="A112" s="231"/>
      <c r="B112" s="231"/>
      <c r="C112" s="232"/>
      <c r="D112" s="233"/>
      <c r="E112" s="233"/>
      <c r="F112" s="233"/>
      <c r="G112" s="233"/>
      <c r="H112" s="233"/>
      <c r="I112" s="233"/>
      <c r="J112" s="233"/>
      <c r="K112" s="233"/>
      <c r="L112" s="233"/>
      <c r="M112" s="233"/>
    </row>
    <row r="113" spans="1:13" ht="14.25" x14ac:dyDescent="0.2">
      <c r="A113" s="231"/>
      <c r="B113" s="231"/>
      <c r="C113" s="232"/>
      <c r="D113" s="233"/>
      <c r="E113" s="233"/>
      <c r="F113" s="233"/>
      <c r="G113" s="233"/>
      <c r="H113" s="233"/>
      <c r="I113" s="233"/>
      <c r="J113" s="233"/>
      <c r="K113" s="233"/>
      <c r="L113" s="233"/>
      <c r="M113" s="233"/>
    </row>
    <row r="114" spans="1:13" ht="14.25" x14ac:dyDescent="0.2">
      <c r="A114" s="231"/>
      <c r="B114" s="231"/>
      <c r="C114" s="232"/>
      <c r="D114" s="233"/>
      <c r="E114" s="233"/>
      <c r="F114" s="233"/>
      <c r="G114" s="233"/>
      <c r="H114" s="233"/>
      <c r="I114" s="233"/>
      <c r="J114" s="233"/>
      <c r="K114" s="233"/>
      <c r="L114" s="233"/>
      <c r="M114" s="233"/>
    </row>
    <row r="115" spans="1:13" ht="14.25" x14ac:dyDescent="0.2">
      <c r="A115" s="231"/>
      <c r="B115" s="231"/>
      <c r="C115" s="232"/>
      <c r="D115" s="233"/>
      <c r="E115" s="233"/>
      <c r="F115" s="233"/>
      <c r="G115" s="233"/>
      <c r="H115" s="233"/>
      <c r="I115" s="233"/>
      <c r="J115" s="233"/>
      <c r="K115" s="233"/>
      <c r="L115" s="233"/>
      <c r="M115" s="233"/>
    </row>
    <row r="116" spans="1:13" ht="14.25" x14ac:dyDescent="0.2">
      <c r="A116" s="231"/>
      <c r="B116" s="231"/>
      <c r="C116" s="232"/>
      <c r="D116" s="233"/>
      <c r="E116" s="233"/>
      <c r="F116" s="233"/>
      <c r="G116" s="233"/>
      <c r="H116" s="233"/>
      <c r="I116" s="233"/>
      <c r="J116" s="233"/>
      <c r="K116" s="233"/>
      <c r="L116" s="233"/>
      <c r="M116" s="233"/>
    </row>
    <row r="117" spans="1:13" ht="14.25" x14ac:dyDescent="0.2">
      <c r="A117" s="231"/>
      <c r="B117" s="231"/>
      <c r="C117" s="232"/>
      <c r="D117" s="233"/>
      <c r="E117" s="233"/>
      <c r="F117" s="233"/>
      <c r="G117" s="233"/>
      <c r="H117" s="233"/>
      <c r="I117" s="233"/>
      <c r="J117" s="233"/>
      <c r="K117" s="233"/>
      <c r="L117" s="233"/>
      <c r="M117" s="233"/>
    </row>
    <row r="118" spans="1:13" ht="14.25" x14ac:dyDescent="0.2">
      <c r="A118" s="231"/>
      <c r="B118" s="231"/>
      <c r="C118" s="232"/>
      <c r="D118" s="233"/>
      <c r="E118" s="233"/>
      <c r="F118" s="233"/>
      <c r="G118" s="233"/>
      <c r="H118" s="233"/>
      <c r="I118" s="233"/>
      <c r="J118" s="233"/>
      <c r="K118" s="233"/>
      <c r="L118" s="233"/>
      <c r="M118" s="233"/>
    </row>
    <row r="119" spans="1:13" ht="14.25" x14ac:dyDescent="0.2">
      <c r="A119" s="231"/>
      <c r="B119" s="231"/>
      <c r="C119" s="232"/>
      <c r="D119" s="233"/>
      <c r="E119" s="233"/>
      <c r="F119" s="233"/>
      <c r="G119" s="233"/>
      <c r="H119" s="233"/>
      <c r="I119" s="233"/>
      <c r="J119" s="233"/>
      <c r="K119" s="233"/>
      <c r="L119" s="233"/>
      <c r="M119" s="233"/>
    </row>
    <row r="120" spans="1:13" ht="14.25" x14ac:dyDescent="0.2">
      <c r="A120" s="231"/>
      <c r="B120" s="231"/>
      <c r="C120" s="232"/>
      <c r="D120" s="233"/>
      <c r="E120" s="233"/>
      <c r="F120" s="233"/>
      <c r="G120" s="233"/>
      <c r="H120" s="233"/>
      <c r="I120" s="233"/>
      <c r="J120" s="233"/>
      <c r="K120" s="233"/>
      <c r="L120" s="233"/>
      <c r="M120" s="233"/>
    </row>
    <row r="121" spans="1:13" ht="14.25" x14ac:dyDescent="0.2">
      <c r="A121" s="231"/>
      <c r="B121" s="231"/>
      <c r="C121" s="232"/>
      <c r="D121" s="233"/>
      <c r="E121" s="233"/>
      <c r="F121" s="233"/>
      <c r="G121" s="233"/>
      <c r="H121" s="233"/>
      <c r="I121" s="233"/>
      <c r="J121" s="233"/>
      <c r="K121" s="233"/>
      <c r="L121" s="233"/>
      <c r="M121" s="233"/>
    </row>
    <row r="122" spans="1:13" ht="14.25" x14ac:dyDescent="0.2">
      <c r="A122" s="231"/>
      <c r="B122" s="231"/>
      <c r="C122" s="232"/>
      <c r="D122" s="233"/>
      <c r="E122" s="233"/>
      <c r="F122" s="233"/>
      <c r="G122" s="233"/>
      <c r="H122" s="233"/>
      <c r="I122" s="233"/>
      <c r="J122" s="233"/>
      <c r="K122" s="233"/>
      <c r="L122" s="233"/>
      <c r="M122" s="233"/>
    </row>
    <row r="123" spans="1:13" ht="14.25" x14ac:dyDescent="0.2">
      <c r="A123" s="231"/>
      <c r="B123" s="231"/>
      <c r="C123" s="232"/>
      <c r="D123" s="233"/>
      <c r="E123" s="233"/>
      <c r="F123" s="233"/>
      <c r="G123" s="233"/>
      <c r="H123" s="233"/>
      <c r="I123" s="233"/>
      <c r="J123" s="233"/>
      <c r="K123" s="233"/>
      <c r="L123" s="233"/>
      <c r="M123" s="233"/>
    </row>
    <row r="124" spans="1:13" ht="14.25" x14ac:dyDescent="0.2">
      <c r="A124" s="231"/>
      <c r="B124" s="231"/>
      <c r="C124" s="232"/>
      <c r="D124" s="233"/>
      <c r="E124" s="233"/>
      <c r="F124" s="233"/>
      <c r="G124" s="233"/>
      <c r="H124" s="233"/>
      <c r="I124" s="233"/>
      <c r="J124" s="233"/>
      <c r="K124" s="233"/>
      <c r="L124" s="233"/>
      <c r="M124" s="233"/>
    </row>
    <row r="125" spans="1:13" ht="14.25" x14ac:dyDescent="0.2">
      <c r="A125" s="231"/>
      <c r="B125" s="231"/>
      <c r="C125" s="232"/>
      <c r="D125" s="233"/>
      <c r="E125" s="233"/>
      <c r="F125" s="233"/>
      <c r="G125" s="233"/>
      <c r="H125" s="233"/>
      <c r="I125" s="233"/>
      <c r="J125" s="233"/>
      <c r="K125" s="233"/>
      <c r="L125" s="233"/>
      <c r="M125" s="233"/>
    </row>
    <row r="126" spans="1:13" ht="14.25" x14ac:dyDescent="0.2">
      <c r="A126" s="231"/>
      <c r="B126" s="231"/>
      <c r="C126" s="232"/>
      <c r="D126" s="233"/>
      <c r="E126" s="233"/>
      <c r="F126" s="233"/>
      <c r="G126" s="233"/>
      <c r="H126" s="233"/>
      <c r="I126" s="233"/>
      <c r="J126" s="233"/>
      <c r="K126" s="233"/>
      <c r="L126" s="233"/>
      <c r="M126" s="233"/>
    </row>
    <row r="127" spans="1:13" ht="14.25" x14ac:dyDescent="0.2">
      <c r="A127" s="231"/>
      <c r="B127" s="231"/>
      <c r="C127" s="232"/>
      <c r="D127" s="233"/>
      <c r="E127" s="233"/>
      <c r="F127" s="233"/>
      <c r="G127" s="233"/>
      <c r="H127" s="233"/>
      <c r="I127" s="233"/>
      <c r="J127" s="233"/>
      <c r="K127" s="233"/>
      <c r="L127" s="233"/>
      <c r="M127" s="233"/>
    </row>
    <row r="128" spans="1:13" ht="14.25" x14ac:dyDescent="0.2">
      <c r="A128" s="231"/>
      <c r="B128" s="231"/>
      <c r="C128" s="232"/>
      <c r="D128" s="233"/>
      <c r="E128" s="233"/>
      <c r="F128" s="233"/>
      <c r="G128" s="233"/>
      <c r="H128" s="233"/>
      <c r="I128" s="233"/>
      <c r="J128" s="233"/>
      <c r="K128" s="233"/>
      <c r="L128" s="233"/>
      <c r="M128" s="233"/>
    </row>
    <row r="129" spans="1:13" ht="14.25" x14ac:dyDescent="0.2">
      <c r="A129" s="231"/>
      <c r="B129" s="231"/>
      <c r="C129" s="232"/>
      <c r="D129" s="233"/>
      <c r="E129" s="233"/>
      <c r="F129" s="233"/>
      <c r="G129" s="233"/>
      <c r="H129" s="233"/>
      <c r="I129" s="233"/>
      <c r="J129" s="233"/>
      <c r="K129" s="233"/>
      <c r="L129" s="233"/>
      <c r="M129" s="233"/>
    </row>
    <row r="130" spans="1:13" ht="14.25" x14ac:dyDescent="0.2">
      <c r="A130" s="231"/>
      <c r="B130" s="231"/>
      <c r="C130" s="232"/>
      <c r="D130" s="233"/>
      <c r="E130" s="233"/>
      <c r="F130" s="233"/>
      <c r="G130" s="233"/>
      <c r="H130" s="233"/>
      <c r="I130" s="233"/>
      <c r="J130" s="233"/>
      <c r="K130" s="233"/>
      <c r="L130" s="233"/>
      <c r="M130" s="233"/>
    </row>
    <row r="131" spans="1:13" ht="14.25" x14ac:dyDescent="0.2">
      <c r="A131" s="231"/>
      <c r="B131" s="231"/>
      <c r="C131" s="232"/>
      <c r="D131" s="233"/>
      <c r="E131" s="233"/>
      <c r="F131" s="233"/>
      <c r="G131" s="233"/>
      <c r="H131" s="233"/>
      <c r="I131" s="233"/>
      <c r="J131" s="233"/>
      <c r="K131" s="233"/>
      <c r="L131" s="233"/>
      <c r="M131" s="233"/>
    </row>
    <row r="132" spans="1:13" ht="14.25" x14ac:dyDescent="0.2">
      <c r="A132" s="231"/>
      <c r="B132" s="231"/>
      <c r="C132" s="232"/>
      <c r="D132" s="233"/>
      <c r="E132" s="233"/>
      <c r="F132" s="233"/>
      <c r="G132" s="233"/>
      <c r="H132" s="233"/>
      <c r="I132" s="233"/>
      <c r="J132" s="233"/>
      <c r="K132" s="233"/>
      <c r="L132" s="233"/>
      <c r="M132" s="233"/>
    </row>
    <row r="133" spans="1:13" ht="14.25" x14ac:dyDescent="0.2">
      <c r="A133" s="231"/>
      <c r="B133" s="231"/>
      <c r="C133" s="232"/>
      <c r="D133" s="233"/>
      <c r="E133" s="233"/>
      <c r="F133" s="233"/>
      <c r="G133" s="233"/>
      <c r="H133" s="233"/>
      <c r="I133" s="233"/>
      <c r="J133" s="233"/>
      <c r="K133" s="233"/>
      <c r="L133" s="233"/>
      <c r="M133" s="233"/>
    </row>
    <row r="134" spans="1:13" ht="14.25" x14ac:dyDescent="0.2">
      <c r="A134" s="231"/>
      <c r="B134" s="231"/>
      <c r="C134" s="232"/>
      <c r="D134" s="233"/>
      <c r="E134" s="233"/>
      <c r="F134" s="233"/>
      <c r="G134" s="233"/>
      <c r="H134" s="233"/>
      <c r="I134" s="233"/>
      <c r="J134" s="233"/>
      <c r="K134" s="233"/>
      <c r="L134" s="233"/>
      <c r="M134" s="233"/>
    </row>
    <row r="135" spans="1:13" ht="14.25" x14ac:dyDescent="0.2">
      <c r="A135" s="231"/>
      <c r="B135" s="231"/>
      <c r="C135" s="232"/>
      <c r="D135" s="233"/>
      <c r="E135" s="233"/>
      <c r="F135" s="233"/>
      <c r="G135" s="233"/>
      <c r="H135" s="233"/>
      <c r="I135" s="233"/>
      <c r="J135" s="233"/>
      <c r="K135" s="233"/>
      <c r="L135" s="233"/>
      <c r="M135" s="233"/>
    </row>
    <row r="136" spans="1:13" ht="14.25" x14ac:dyDescent="0.2">
      <c r="A136" s="231"/>
      <c r="B136" s="231"/>
      <c r="C136" s="232"/>
      <c r="D136" s="233"/>
      <c r="E136" s="233"/>
      <c r="F136" s="233"/>
      <c r="G136" s="233"/>
      <c r="H136" s="233"/>
      <c r="I136" s="233"/>
      <c r="J136" s="233"/>
      <c r="K136" s="233"/>
      <c r="L136" s="233"/>
      <c r="M136" s="233"/>
    </row>
    <row r="137" spans="1:13" ht="14.25" x14ac:dyDescent="0.2">
      <c r="A137" s="231"/>
      <c r="B137" s="231"/>
      <c r="C137" s="232"/>
      <c r="D137" s="233"/>
      <c r="E137" s="233"/>
      <c r="F137" s="233"/>
      <c r="G137" s="233"/>
      <c r="H137" s="233"/>
      <c r="I137" s="233"/>
      <c r="J137" s="233"/>
      <c r="K137" s="233"/>
      <c r="L137" s="233"/>
      <c r="M137" s="233"/>
    </row>
    <row r="138" spans="1:13" ht="14.25" x14ac:dyDescent="0.2">
      <c r="A138" s="231"/>
      <c r="B138" s="231"/>
      <c r="C138" s="232"/>
      <c r="D138" s="233"/>
      <c r="E138" s="233"/>
      <c r="F138" s="233"/>
      <c r="G138" s="233"/>
      <c r="H138" s="233"/>
      <c r="I138" s="233"/>
      <c r="J138" s="233"/>
      <c r="K138" s="233"/>
      <c r="L138" s="233"/>
      <c r="M138" s="233"/>
    </row>
    <row r="139" spans="1:13" ht="14.25" x14ac:dyDescent="0.2">
      <c r="A139" s="231"/>
      <c r="B139" s="231"/>
      <c r="C139" s="232"/>
      <c r="D139" s="233"/>
      <c r="E139" s="233"/>
      <c r="F139" s="233"/>
      <c r="G139" s="233"/>
      <c r="H139" s="233"/>
      <c r="I139" s="233"/>
      <c r="J139" s="233"/>
      <c r="K139" s="233"/>
      <c r="L139" s="233"/>
      <c r="M139" s="233"/>
    </row>
    <row r="140" spans="1:13" ht="14.25" x14ac:dyDescent="0.2">
      <c r="A140" s="231"/>
      <c r="B140" s="231"/>
      <c r="C140" s="232"/>
      <c r="D140" s="233"/>
      <c r="E140" s="233"/>
      <c r="F140" s="233"/>
      <c r="G140" s="233"/>
      <c r="H140" s="233"/>
      <c r="I140" s="233"/>
      <c r="J140" s="233"/>
      <c r="K140" s="233"/>
      <c r="L140" s="233"/>
      <c r="M140" s="233"/>
    </row>
    <row r="141" spans="1:13" ht="14.25" x14ac:dyDescent="0.2">
      <c r="A141" s="231"/>
      <c r="B141" s="231"/>
      <c r="C141" s="232"/>
      <c r="D141" s="233"/>
      <c r="E141" s="233"/>
      <c r="F141" s="233"/>
      <c r="G141" s="233"/>
      <c r="H141" s="233"/>
      <c r="I141" s="233"/>
      <c r="J141" s="233"/>
      <c r="K141" s="233"/>
      <c r="L141" s="233"/>
      <c r="M141" s="233"/>
    </row>
    <row r="142" spans="1:13" x14ac:dyDescent="0.2">
      <c r="A142" s="118"/>
      <c r="B142" s="118"/>
      <c r="C142" s="118"/>
      <c r="D142" s="233"/>
      <c r="E142" s="233"/>
      <c r="F142" s="233"/>
      <c r="G142" s="233"/>
      <c r="H142" s="233"/>
      <c r="I142" s="233"/>
      <c r="J142" s="233"/>
      <c r="K142" s="233"/>
      <c r="L142" s="233"/>
      <c r="M142" s="233"/>
    </row>
    <row r="143" spans="1:13" x14ac:dyDescent="0.2">
      <c r="A143" s="118"/>
      <c r="B143" s="118"/>
      <c r="C143" s="118"/>
      <c r="D143" s="233"/>
      <c r="E143" s="233"/>
      <c r="F143" s="233"/>
      <c r="G143" s="233"/>
      <c r="H143" s="233"/>
      <c r="I143" s="233"/>
      <c r="J143" s="233"/>
      <c r="K143" s="233"/>
      <c r="L143" s="233"/>
      <c r="M143" s="233"/>
    </row>
    <row r="144" spans="1:13" x14ac:dyDescent="0.2">
      <c r="A144" s="118"/>
      <c r="B144" s="118"/>
      <c r="C144" s="118"/>
      <c r="D144" s="233"/>
      <c r="E144" s="233"/>
      <c r="F144" s="233"/>
      <c r="G144" s="233"/>
      <c r="H144" s="233"/>
      <c r="I144" s="233"/>
      <c r="J144" s="233"/>
      <c r="K144" s="233"/>
      <c r="L144" s="233"/>
      <c r="M144" s="233"/>
    </row>
  </sheetData>
  <mergeCells count="13">
    <mergeCell ref="O5:P5"/>
    <mergeCell ref="P16:U16"/>
    <mergeCell ref="O79:P79"/>
    <mergeCell ref="G2:H2"/>
    <mergeCell ref="A1:D1"/>
    <mergeCell ref="A2:A4"/>
    <mergeCell ref="C2:D2"/>
    <mergeCell ref="E2:F2"/>
    <mergeCell ref="K2:L2"/>
    <mergeCell ref="B2:B4"/>
    <mergeCell ref="K3:K4"/>
    <mergeCell ref="L3:L4"/>
    <mergeCell ref="I2:J2"/>
  </mergeCells>
  <hyperlinks>
    <hyperlink ref="O5" location="Indice!A1" display="Volver al Indice"/>
    <hyperlink ref="O79" location="Indice!A1" display="Volver al Indice"/>
    <hyperlink ref="O5:P5" location="Indice!B18" display="Volver al Indice"/>
    <hyperlink ref="O79:P79" location="Indice!B18" display="Volver al Indice"/>
  </hyperlinks>
  <pageMargins left="0.74803149606299213" right="0.74803149606299213" top="0.98425196850393704" bottom="0.98425196850393704" header="0" footer="0"/>
  <pageSetup scale="33"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pageSetUpPr fitToPage="1"/>
  </sheetPr>
  <dimension ref="A1:S119"/>
  <sheetViews>
    <sheetView showGridLines="0" zoomScale="75" zoomScaleNormal="75" workbookViewId="0">
      <pane xSplit="2" ySplit="4" topLeftCell="C5" activePane="bottomRight" state="frozen"/>
      <selection pane="topRight" activeCell="C1" sqref="C1"/>
      <selection pane="bottomLeft" activeCell="A5" sqref="A5"/>
      <selection pane="bottomRight" activeCell="I22" activeCellId="2" sqref="E22 G22 I22"/>
    </sheetView>
  </sheetViews>
  <sheetFormatPr baseColWidth="10" defaultColWidth="11.42578125" defaultRowHeight="12.75" x14ac:dyDescent="0.2"/>
  <cols>
    <col min="1" max="1" width="3.140625" style="122" customWidth="1"/>
    <col min="2" max="2" width="67.5703125" style="122" customWidth="1"/>
    <col min="3" max="3" width="14" style="122" customWidth="1"/>
    <col min="4" max="4" width="14.7109375" style="122" customWidth="1"/>
    <col min="5" max="5" width="13.28515625" style="122" customWidth="1"/>
    <col min="6" max="6" width="14.85546875" style="122" customWidth="1"/>
    <col min="7" max="7" width="12.5703125" style="122" customWidth="1"/>
    <col min="8" max="8" width="15" style="122" customWidth="1"/>
    <col min="9" max="9" width="13.42578125" style="122" customWidth="1"/>
    <col min="10" max="10" width="16" style="122" customWidth="1"/>
    <col min="11" max="11" width="12" style="122" customWidth="1"/>
    <col min="12" max="13" width="10.140625" style="122" customWidth="1"/>
    <col min="14" max="16384" width="11.42578125" style="122"/>
  </cols>
  <sheetData>
    <row r="1" spans="1:19" ht="15.75" thickBot="1" x14ac:dyDescent="0.25">
      <c r="A1" s="481" t="s">
        <v>181</v>
      </c>
      <c r="B1" s="481"/>
      <c r="C1" s="481"/>
      <c r="D1" s="481"/>
      <c r="E1" s="234"/>
      <c r="F1" s="234"/>
      <c r="G1" s="234"/>
      <c r="H1" s="234"/>
      <c r="I1" s="234"/>
      <c r="J1" s="234"/>
      <c r="K1" s="234"/>
      <c r="L1" s="234"/>
      <c r="M1" s="234"/>
    </row>
    <row r="2" spans="1:19" ht="30" customHeight="1" thickBot="1" x14ac:dyDescent="0.25">
      <c r="A2" s="473"/>
      <c r="B2" s="467" t="s">
        <v>0</v>
      </c>
      <c r="C2" s="477" t="s">
        <v>236</v>
      </c>
      <c r="D2" s="476"/>
      <c r="E2" s="477" t="s">
        <v>237</v>
      </c>
      <c r="F2" s="476"/>
      <c r="G2" s="477" t="s">
        <v>238</v>
      </c>
      <c r="H2" s="476"/>
      <c r="I2" s="477" t="s">
        <v>239</v>
      </c>
      <c r="J2" s="476"/>
      <c r="K2" s="477" t="s">
        <v>323</v>
      </c>
      <c r="L2" s="476"/>
      <c r="M2" s="235"/>
    </row>
    <row r="3" spans="1:19" ht="13.5" thickBot="1" x14ac:dyDescent="0.25">
      <c r="A3" s="474"/>
      <c r="B3" s="468"/>
      <c r="C3" s="100" t="s">
        <v>54</v>
      </c>
      <c r="D3" s="123" t="s">
        <v>55</v>
      </c>
      <c r="E3" s="100" t="s">
        <v>54</v>
      </c>
      <c r="F3" s="123" t="s">
        <v>55</v>
      </c>
      <c r="G3" s="100" t="s">
        <v>54</v>
      </c>
      <c r="H3" s="123" t="s">
        <v>55</v>
      </c>
      <c r="I3" s="100" t="s">
        <v>54</v>
      </c>
      <c r="J3" s="123" t="s">
        <v>55</v>
      </c>
      <c r="K3" s="484" t="s">
        <v>54</v>
      </c>
      <c r="L3" s="485" t="s">
        <v>55</v>
      </c>
      <c r="M3" s="237"/>
      <c r="S3" s="191"/>
    </row>
    <row r="4" spans="1:19" ht="14.25" customHeight="1" thickBot="1" x14ac:dyDescent="0.25">
      <c r="A4" s="475"/>
      <c r="B4" s="469"/>
      <c r="C4" s="102">
        <v>40629</v>
      </c>
      <c r="D4" s="238">
        <v>40629</v>
      </c>
      <c r="E4" s="102">
        <v>40727</v>
      </c>
      <c r="F4" s="238">
        <v>40727</v>
      </c>
      <c r="G4" s="102"/>
      <c r="H4" s="238"/>
      <c r="I4" s="102">
        <v>40909</v>
      </c>
      <c r="J4" s="238">
        <v>40909</v>
      </c>
      <c r="K4" s="484"/>
      <c r="L4" s="485"/>
      <c r="M4" s="237"/>
    </row>
    <row r="5" spans="1:19" ht="13.5" thickBot="1" x14ac:dyDescent="0.25">
      <c r="A5" s="125">
        <v>1</v>
      </c>
      <c r="B5" s="175" t="s">
        <v>1</v>
      </c>
      <c r="C5" s="196">
        <v>20109</v>
      </c>
      <c r="D5" s="198">
        <v>1823</v>
      </c>
      <c r="E5" s="239">
        <v>21065</v>
      </c>
      <c r="F5" s="240">
        <v>1923</v>
      </c>
      <c r="G5" s="239">
        <f>+'TODOS LOS AÑOS'!AK4</f>
        <v>21939</v>
      </c>
      <c r="H5" s="241">
        <v>2021</v>
      </c>
      <c r="I5" s="239">
        <v>22853</v>
      </c>
      <c r="J5" s="241">
        <v>2104</v>
      </c>
      <c r="K5" s="239">
        <f>$I5-'Año 2010'!$I5</f>
        <v>3565</v>
      </c>
      <c r="L5" s="240">
        <f>$J5-'Año 2010'!$J5</f>
        <v>356</v>
      </c>
      <c r="M5" s="242"/>
      <c r="O5" s="458" t="s">
        <v>67</v>
      </c>
      <c r="P5" s="459"/>
    </row>
    <row r="6" spans="1:19" x14ac:dyDescent="0.2">
      <c r="A6" s="125">
        <v>2</v>
      </c>
      <c r="B6" s="135" t="s">
        <v>2</v>
      </c>
      <c r="C6" s="200">
        <v>40806</v>
      </c>
      <c r="D6" s="202">
        <v>1994</v>
      </c>
      <c r="E6" s="203">
        <v>43301</v>
      </c>
      <c r="F6" s="201">
        <v>2109</v>
      </c>
      <c r="G6" s="203">
        <f>+'TODOS LOS AÑOS'!AK5</f>
        <v>45245</v>
      </c>
      <c r="H6" s="243">
        <v>2212</v>
      </c>
      <c r="I6" s="203">
        <v>46985</v>
      </c>
      <c r="J6" s="243">
        <v>2308</v>
      </c>
      <c r="K6" s="203">
        <f>$I6-'Año 2010'!$I6</f>
        <v>7892</v>
      </c>
      <c r="L6" s="201">
        <f>$J6-'Año 2010'!$J6</f>
        <v>399</v>
      </c>
      <c r="M6" s="242"/>
    </row>
    <row r="7" spans="1:19" x14ac:dyDescent="0.2">
      <c r="A7" s="125">
        <v>3</v>
      </c>
      <c r="B7" s="135" t="s">
        <v>3</v>
      </c>
      <c r="C7" s="200">
        <v>178845</v>
      </c>
      <c r="D7" s="202">
        <v>7122</v>
      </c>
      <c r="E7" s="203">
        <v>288755</v>
      </c>
      <c r="F7" s="201">
        <v>7555</v>
      </c>
      <c r="G7" s="203">
        <f>+'TODOS LOS AÑOS'!AK6</f>
        <v>385997</v>
      </c>
      <c r="H7" s="243">
        <v>7966</v>
      </c>
      <c r="I7" s="203">
        <v>489711</v>
      </c>
      <c r="J7" s="243">
        <v>8391</v>
      </c>
      <c r="K7" s="203">
        <f>$I7-'Año 2010'!$I7</f>
        <v>369905</v>
      </c>
      <c r="L7" s="201">
        <f>$J7-'Año 2010'!$J7</f>
        <v>1640</v>
      </c>
      <c r="M7" s="242"/>
    </row>
    <row r="8" spans="1:19" x14ac:dyDescent="0.2">
      <c r="A8" s="125">
        <v>4</v>
      </c>
      <c r="B8" s="135" t="s">
        <v>4</v>
      </c>
      <c r="C8" s="200">
        <v>75523</v>
      </c>
      <c r="D8" s="202">
        <v>3879</v>
      </c>
      <c r="E8" s="203">
        <v>79731</v>
      </c>
      <c r="F8" s="201">
        <v>4144</v>
      </c>
      <c r="G8" s="203">
        <f>+'TODOS LOS AÑOS'!AK7</f>
        <v>83497</v>
      </c>
      <c r="H8" s="243">
        <v>4404</v>
      </c>
      <c r="I8" s="203">
        <v>87273</v>
      </c>
      <c r="J8" s="243">
        <v>4640</v>
      </c>
      <c r="K8" s="203">
        <f>$I8-'Año 2010'!$I8</f>
        <v>15315</v>
      </c>
      <c r="L8" s="201">
        <f>$J8-'Año 2010'!$J8</f>
        <v>984</v>
      </c>
      <c r="M8" s="242"/>
    </row>
    <row r="9" spans="1:19" x14ac:dyDescent="0.2">
      <c r="A9" s="125">
        <v>5</v>
      </c>
      <c r="B9" s="135" t="s">
        <v>5</v>
      </c>
      <c r="C9" s="200">
        <v>374456</v>
      </c>
      <c r="D9" s="202">
        <v>5141</v>
      </c>
      <c r="E9" s="203">
        <v>404032</v>
      </c>
      <c r="F9" s="201">
        <v>5471</v>
      </c>
      <c r="G9" s="203">
        <f>+'TODOS LOS AÑOS'!AK8</f>
        <v>431038</v>
      </c>
      <c r="H9" s="243">
        <v>5811</v>
      </c>
      <c r="I9" s="203">
        <v>455227</v>
      </c>
      <c r="J9" s="243">
        <v>6104</v>
      </c>
      <c r="K9" s="203">
        <f>$I9-'Año 2010'!$I9</f>
        <v>103596</v>
      </c>
      <c r="L9" s="201">
        <f>$J9-'Año 2010'!$J9</f>
        <v>1203</v>
      </c>
      <c r="M9" s="242"/>
    </row>
    <row r="10" spans="1:19" x14ac:dyDescent="0.2">
      <c r="A10" s="125">
        <v>6</v>
      </c>
      <c r="B10" s="135" t="s">
        <v>6</v>
      </c>
      <c r="C10" s="200">
        <v>5920</v>
      </c>
      <c r="D10" s="202">
        <v>4840</v>
      </c>
      <c r="E10" s="203">
        <v>6206</v>
      </c>
      <c r="F10" s="201">
        <v>4975</v>
      </c>
      <c r="G10" s="203">
        <f>+'TODOS LOS AÑOS'!AK9</f>
        <v>6463</v>
      </c>
      <c r="H10" s="243">
        <v>5091</v>
      </c>
      <c r="I10" s="203">
        <v>6665</v>
      </c>
      <c r="J10" s="243">
        <v>5181</v>
      </c>
      <c r="K10" s="203">
        <f>$I10-'Año 2010'!$I10</f>
        <v>919</v>
      </c>
      <c r="L10" s="201">
        <f>$J10-'Año 2010'!$J10</f>
        <v>446</v>
      </c>
      <c r="M10" s="242"/>
    </row>
    <row r="11" spans="1:19" x14ac:dyDescent="0.2">
      <c r="A11" s="125">
        <v>7</v>
      </c>
      <c r="B11" s="135" t="s">
        <v>7</v>
      </c>
      <c r="C11" s="200">
        <v>686202</v>
      </c>
      <c r="D11" s="202">
        <v>58488</v>
      </c>
      <c r="E11" s="203">
        <v>711946</v>
      </c>
      <c r="F11" s="201">
        <v>61067</v>
      </c>
      <c r="G11" s="203">
        <f>+'TODOS LOS AÑOS'!AK10</f>
        <v>734057</v>
      </c>
      <c r="H11" s="243">
        <v>63195</v>
      </c>
      <c r="I11" s="203">
        <v>756287</v>
      </c>
      <c r="J11" s="243">
        <v>65368</v>
      </c>
      <c r="K11" s="203">
        <f>$I11-'Año 2010'!$I11</f>
        <v>89710</v>
      </c>
      <c r="L11" s="201">
        <f>$J11-'Año 2010'!$J11</f>
        <v>8936</v>
      </c>
      <c r="M11" s="242"/>
    </row>
    <row r="12" spans="1:19" x14ac:dyDescent="0.2">
      <c r="A12" s="125">
        <v>8</v>
      </c>
      <c r="B12" s="135" t="s">
        <v>8</v>
      </c>
      <c r="C12" s="200">
        <v>54660</v>
      </c>
      <c r="D12" s="202">
        <v>12386</v>
      </c>
      <c r="E12" s="203">
        <v>57550</v>
      </c>
      <c r="F12" s="201">
        <v>12988</v>
      </c>
      <c r="G12" s="203">
        <f>+'TODOS LOS AÑOS'!AK11</f>
        <v>59995</v>
      </c>
      <c r="H12" s="243">
        <v>13523</v>
      </c>
      <c r="I12" s="203">
        <v>62726</v>
      </c>
      <c r="J12" s="243">
        <v>14116</v>
      </c>
      <c r="K12" s="203">
        <f>$I12-'Año 2010'!$I12</f>
        <v>10378</v>
      </c>
      <c r="L12" s="201">
        <f>$J12-'Año 2010'!$J12</f>
        <v>2209</v>
      </c>
      <c r="M12" s="242"/>
    </row>
    <row r="13" spans="1:19" x14ac:dyDescent="0.2">
      <c r="A13" s="125">
        <v>9</v>
      </c>
      <c r="B13" s="135" t="s">
        <v>9</v>
      </c>
      <c r="C13" s="200">
        <v>4320</v>
      </c>
      <c r="D13" s="202">
        <v>189</v>
      </c>
      <c r="E13" s="203">
        <v>4604</v>
      </c>
      <c r="F13" s="201">
        <v>201</v>
      </c>
      <c r="G13" s="203">
        <f>+'TODOS LOS AÑOS'!AK12</f>
        <v>4850</v>
      </c>
      <c r="H13" s="243">
        <v>215</v>
      </c>
      <c r="I13" s="203">
        <v>5109</v>
      </c>
      <c r="J13" s="243">
        <v>220</v>
      </c>
      <c r="K13" s="203">
        <f>$I13-'Año 2010'!$I13</f>
        <v>1031</v>
      </c>
      <c r="L13" s="201">
        <f>$J13-'Año 2010'!$J13</f>
        <v>39</v>
      </c>
      <c r="M13" s="242"/>
    </row>
    <row r="14" spans="1:19" x14ac:dyDescent="0.2">
      <c r="A14" s="125">
        <v>10</v>
      </c>
      <c r="B14" s="135" t="s">
        <v>10</v>
      </c>
      <c r="C14" s="200">
        <v>3391</v>
      </c>
      <c r="D14" s="202">
        <v>902</v>
      </c>
      <c r="E14" s="203">
        <v>3594</v>
      </c>
      <c r="F14" s="201">
        <v>947</v>
      </c>
      <c r="G14" s="203">
        <f>+'TODOS LOS AÑOS'!AK13</f>
        <v>3742</v>
      </c>
      <c r="H14" s="243">
        <v>973</v>
      </c>
      <c r="I14" s="203">
        <v>3905</v>
      </c>
      <c r="J14" s="243">
        <v>1012</v>
      </c>
      <c r="K14" s="203">
        <f>$I14-'Año 2010'!$I14</f>
        <v>647</v>
      </c>
      <c r="L14" s="201">
        <f>$J14-'Año 2010'!$J14</f>
        <v>166</v>
      </c>
      <c r="M14" s="242"/>
    </row>
    <row r="15" spans="1:19" x14ac:dyDescent="0.2">
      <c r="A15" s="125">
        <v>11</v>
      </c>
      <c r="B15" s="135" t="s">
        <v>11</v>
      </c>
      <c r="C15" s="200">
        <v>294302</v>
      </c>
      <c r="D15" s="202">
        <v>10706</v>
      </c>
      <c r="E15" s="203">
        <v>310182</v>
      </c>
      <c r="F15" s="201">
        <v>11237</v>
      </c>
      <c r="G15" s="203">
        <f>+'TODOS LOS AÑOS'!AK14</f>
        <v>324045</v>
      </c>
      <c r="H15" s="243">
        <v>11721</v>
      </c>
      <c r="I15" s="203">
        <v>340656</v>
      </c>
      <c r="J15" s="243">
        <v>12227</v>
      </c>
      <c r="K15" s="203">
        <f>$I15-'Año 2010'!$I15</f>
        <v>59775</v>
      </c>
      <c r="L15" s="201">
        <f>$J15-'Año 2010'!$J15</f>
        <v>1955</v>
      </c>
      <c r="M15" s="242"/>
    </row>
    <row r="16" spans="1:19" ht="15" x14ac:dyDescent="0.2">
      <c r="A16" s="125">
        <v>12</v>
      </c>
      <c r="B16" s="135" t="s">
        <v>12</v>
      </c>
      <c r="C16" s="200">
        <v>11602</v>
      </c>
      <c r="D16" s="202">
        <v>874</v>
      </c>
      <c r="E16" s="203">
        <v>12293</v>
      </c>
      <c r="F16" s="201">
        <v>919</v>
      </c>
      <c r="G16" s="203">
        <f>+'TODOS LOS AÑOS'!AK15</f>
        <v>12843</v>
      </c>
      <c r="H16" s="243">
        <v>966</v>
      </c>
      <c r="I16" s="203">
        <v>13362</v>
      </c>
      <c r="J16" s="243">
        <v>1016</v>
      </c>
      <c r="K16" s="203">
        <f>$I16-'Año 2010'!$I16</f>
        <v>2243</v>
      </c>
      <c r="L16" s="201">
        <f>$J16-'Año 2010'!$J16</f>
        <v>191</v>
      </c>
      <c r="M16" s="242"/>
      <c r="P16" s="457"/>
      <c r="Q16" s="457"/>
    </row>
    <row r="17" spans="1:13" x14ac:dyDescent="0.2">
      <c r="A17" s="125">
        <v>13</v>
      </c>
      <c r="B17" s="135" t="s">
        <v>13</v>
      </c>
      <c r="C17" s="200">
        <v>2119</v>
      </c>
      <c r="D17" s="202">
        <v>225</v>
      </c>
      <c r="E17" s="203">
        <v>2232</v>
      </c>
      <c r="F17" s="201">
        <v>237</v>
      </c>
      <c r="G17" s="203">
        <f>+'TODOS LOS AÑOS'!AK16</f>
        <v>2331</v>
      </c>
      <c r="H17" s="243">
        <v>249</v>
      </c>
      <c r="I17" s="203">
        <v>2420</v>
      </c>
      <c r="J17" s="243">
        <v>262</v>
      </c>
      <c r="K17" s="203">
        <f>$I17-'Año 2010'!$I17</f>
        <v>390</v>
      </c>
      <c r="L17" s="201">
        <f>$J17-'Año 2010'!$J17</f>
        <v>45</v>
      </c>
      <c r="M17" s="242"/>
    </row>
    <row r="18" spans="1:13" x14ac:dyDescent="0.2">
      <c r="A18" s="125">
        <v>14</v>
      </c>
      <c r="B18" s="135" t="s">
        <v>14</v>
      </c>
      <c r="C18" s="200">
        <v>6286</v>
      </c>
      <c r="D18" s="202">
        <v>683</v>
      </c>
      <c r="E18" s="203">
        <v>6620</v>
      </c>
      <c r="F18" s="201">
        <v>718</v>
      </c>
      <c r="G18" s="203">
        <f>+'TODOS LOS AÑOS'!AK17</f>
        <v>6872</v>
      </c>
      <c r="H18" s="243">
        <v>759</v>
      </c>
      <c r="I18" s="203">
        <v>7146</v>
      </c>
      <c r="J18" s="243">
        <v>793</v>
      </c>
      <c r="K18" s="203">
        <f>$I18-'Año 2010'!$I18</f>
        <v>1088</v>
      </c>
      <c r="L18" s="201">
        <f>$J18-'Año 2010'!$J18</f>
        <v>136</v>
      </c>
      <c r="M18" s="242"/>
    </row>
    <row r="19" spans="1:13" x14ac:dyDescent="0.2">
      <c r="A19" s="125">
        <v>15</v>
      </c>
      <c r="B19" s="135" t="s">
        <v>15</v>
      </c>
      <c r="C19" s="200">
        <v>15639</v>
      </c>
      <c r="D19" s="202">
        <v>1330</v>
      </c>
      <c r="E19" s="203">
        <v>16392</v>
      </c>
      <c r="F19" s="201">
        <v>1403</v>
      </c>
      <c r="G19" s="203">
        <f>+'TODOS LOS AÑOS'!AK18</f>
        <v>17002</v>
      </c>
      <c r="H19" s="243">
        <v>1472</v>
      </c>
      <c r="I19" s="203">
        <v>17562</v>
      </c>
      <c r="J19" s="243">
        <v>1549</v>
      </c>
      <c r="K19" s="203">
        <f>$I19-'Año 2010'!$I19</f>
        <v>2496</v>
      </c>
      <c r="L19" s="201">
        <f>$J19-'Año 2010'!$J19</f>
        <v>259</v>
      </c>
      <c r="M19" s="242"/>
    </row>
    <row r="20" spans="1:13" x14ac:dyDescent="0.2">
      <c r="A20" s="125">
        <v>16</v>
      </c>
      <c r="B20" s="135" t="s">
        <v>16</v>
      </c>
      <c r="C20" s="200">
        <v>10058</v>
      </c>
      <c r="D20" s="202">
        <v>1495</v>
      </c>
      <c r="E20" s="203">
        <v>10461</v>
      </c>
      <c r="F20" s="201">
        <v>1558</v>
      </c>
      <c r="G20" s="203">
        <f>+'TODOS LOS AÑOS'!AK19</f>
        <v>10837</v>
      </c>
      <c r="H20" s="243">
        <v>1642</v>
      </c>
      <c r="I20" s="203">
        <v>11236</v>
      </c>
      <c r="J20" s="243">
        <v>1710</v>
      </c>
      <c r="K20" s="203">
        <f>$I20-'Año 2010'!$I20</f>
        <v>1561</v>
      </c>
      <c r="L20" s="201">
        <f>$J20-'Año 2010'!$J20</f>
        <v>280</v>
      </c>
      <c r="M20" s="242"/>
    </row>
    <row r="21" spans="1:13" x14ac:dyDescent="0.2">
      <c r="A21" s="125">
        <v>17</v>
      </c>
      <c r="B21" s="135" t="s">
        <v>17</v>
      </c>
      <c r="C21" s="200">
        <v>8893</v>
      </c>
      <c r="D21" s="202">
        <v>1491</v>
      </c>
      <c r="E21" s="203">
        <v>9356</v>
      </c>
      <c r="F21" s="201">
        <v>1574</v>
      </c>
      <c r="G21" s="203">
        <f>+'TODOS LOS AÑOS'!AK20</f>
        <v>9793</v>
      </c>
      <c r="H21" s="243">
        <v>1662</v>
      </c>
      <c r="I21" s="203">
        <v>10213</v>
      </c>
      <c r="J21" s="243">
        <v>1751</v>
      </c>
      <c r="K21" s="203">
        <f>$I21-'Año 2010'!$I21</f>
        <v>1776</v>
      </c>
      <c r="L21" s="201">
        <f>$J21-'Año 2010'!$J21</f>
        <v>318</v>
      </c>
      <c r="M21" s="242"/>
    </row>
    <row r="22" spans="1:13" s="150" customFormat="1" x14ac:dyDescent="0.2">
      <c r="A22" s="125">
        <v>18</v>
      </c>
      <c r="B22" s="135" t="s">
        <v>18</v>
      </c>
      <c r="C22" s="340" t="s">
        <v>58</v>
      </c>
      <c r="D22" s="111">
        <v>3006</v>
      </c>
      <c r="E22" s="339" t="str">
        <f>+'TODOS LOS AÑOS'!AI21</f>
        <v>ND</v>
      </c>
      <c r="F22" s="112">
        <v>3219</v>
      </c>
      <c r="G22" s="339" t="str">
        <f>+'TODOS LOS AÑOS'!AK21</f>
        <v>ND</v>
      </c>
      <c r="H22" s="246">
        <v>3374</v>
      </c>
      <c r="I22" s="339" t="str">
        <f>+'TODOS LOS AÑOS'!AM21</f>
        <v>ND</v>
      </c>
      <c r="J22" s="246">
        <v>3559</v>
      </c>
      <c r="K22" s="338">
        <v>2059</v>
      </c>
      <c r="L22" s="112">
        <f>$J22-'Año 2010'!$J22</f>
        <v>724</v>
      </c>
      <c r="M22" s="247"/>
    </row>
    <row r="23" spans="1:13" x14ac:dyDescent="0.2">
      <c r="A23" s="125">
        <v>19</v>
      </c>
      <c r="B23" s="135" t="s">
        <v>19</v>
      </c>
      <c r="C23" s="200">
        <v>1870556</v>
      </c>
      <c r="D23" s="202">
        <v>59553</v>
      </c>
      <c r="E23" s="203">
        <v>1993192</v>
      </c>
      <c r="F23" s="201">
        <v>64434</v>
      </c>
      <c r="G23" s="203">
        <f>+'TODOS LOS AÑOS'!AK22</f>
        <v>2086148</v>
      </c>
      <c r="H23" s="243">
        <v>67209</v>
      </c>
      <c r="I23" s="203">
        <v>2155310</v>
      </c>
      <c r="J23" s="243">
        <v>69411</v>
      </c>
      <c r="K23" s="203">
        <f>$I23-'Año 2010'!$I23</f>
        <v>324767</v>
      </c>
      <c r="L23" s="201">
        <f>$J23-'Año 2010'!$J23</f>
        <v>10821</v>
      </c>
      <c r="M23" s="242"/>
    </row>
    <row r="24" spans="1:13" x14ac:dyDescent="0.2">
      <c r="A24" s="125">
        <v>20</v>
      </c>
      <c r="B24" s="135" t="s">
        <v>20</v>
      </c>
      <c r="C24" s="200">
        <v>135366</v>
      </c>
      <c r="D24" s="202">
        <v>490</v>
      </c>
      <c r="E24" s="203">
        <v>141862</v>
      </c>
      <c r="F24" s="201">
        <v>514</v>
      </c>
      <c r="G24" s="203">
        <f>+'TODOS LOS AÑOS'!AK23</f>
        <v>149330</v>
      </c>
      <c r="H24" s="243">
        <v>551</v>
      </c>
      <c r="I24" s="203">
        <v>153910</v>
      </c>
      <c r="J24" s="243">
        <v>574</v>
      </c>
      <c r="K24" s="203">
        <f>$I24-'Año 2010'!$I24</f>
        <v>21944</v>
      </c>
      <c r="L24" s="201">
        <f>$J24-'Año 2010'!$J24</f>
        <v>93</v>
      </c>
      <c r="M24" s="242"/>
    </row>
    <row r="25" spans="1:13" x14ac:dyDescent="0.2">
      <c r="A25" s="125">
        <v>21</v>
      </c>
      <c r="B25" s="135" t="s">
        <v>21</v>
      </c>
      <c r="C25" s="200">
        <v>1929403</v>
      </c>
      <c r="D25" s="202">
        <v>127371</v>
      </c>
      <c r="E25" s="203">
        <v>1979500</v>
      </c>
      <c r="F25" s="201">
        <v>132660</v>
      </c>
      <c r="G25" s="203">
        <f>+'TODOS LOS AÑOS'!AK24</f>
        <v>2022837</v>
      </c>
      <c r="H25" s="243">
        <v>137672</v>
      </c>
      <c r="I25" s="203">
        <v>2060372</v>
      </c>
      <c r="J25" s="243">
        <v>141940</v>
      </c>
      <c r="K25" s="203">
        <f>$I25-'Año 2010'!$I25</f>
        <v>165820</v>
      </c>
      <c r="L25" s="201">
        <f>$J25-'Año 2010'!$J25</f>
        <v>18353</v>
      </c>
      <c r="M25" s="242"/>
    </row>
    <row r="26" spans="1:13" x14ac:dyDescent="0.2">
      <c r="A26" s="125">
        <v>22</v>
      </c>
      <c r="B26" s="135" t="s">
        <v>22</v>
      </c>
      <c r="C26" s="200">
        <v>5108</v>
      </c>
      <c r="D26" s="202">
        <v>1263</v>
      </c>
      <c r="E26" s="203">
        <v>5284</v>
      </c>
      <c r="F26" s="201">
        <v>1299</v>
      </c>
      <c r="G26" s="203">
        <f>+'TODOS LOS AÑOS'!AK25</f>
        <v>5418</v>
      </c>
      <c r="H26" s="243">
        <v>1338</v>
      </c>
      <c r="I26" s="203">
        <v>5540</v>
      </c>
      <c r="J26" s="243">
        <v>1405</v>
      </c>
      <c r="K26" s="203">
        <f>$I26-'Año 2010'!$I26</f>
        <v>561</v>
      </c>
      <c r="L26" s="201">
        <f>$J26-'Año 2010'!$J26</f>
        <v>194</v>
      </c>
      <c r="M26" s="242"/>
    </row>
    <row r="27" spans="1:13" x14ac:dyDescent="0.2">
      <c r="A27" s="125">
        <v>23</v>
      </c>
      <c r="B27" s="135" t="s">
        <v>23</v>
      </c>
      <c r="C27" s="200">
        <v>450285</v>
      </c>
      <c r="D27" s="202">
        <v>66313</v>
      </c>
      <c r="E27" s="203">
        <v>481896</v>
      </c>
      <c r="F27" s="201">
        <v>69657</v>
      </c>
      <c r="G27" s="203">
        <f>+'TODOS LOS AÑOS'!AK26</f>
        <v>506487</v>
      </c>
      <c r="H27" s="243">
        <v>72900</v>
      </c>
      <c r="I27" s="203">
        <v>528474</v>
      </c>
      <c r="J27" s="243">
        <v>75792</v>
      </c>
      <c r="K27" s="203">
        <f>$I27-'Año 2010'!$I27</f>
        <v>95130</v>
      </c>
      <c r="L27" s="201">
        <f>$J27-'Año 2010'!$J27</f>
        <v>12570</v>
      </c>
      <c r="M27" s="242"/>
    </row>
    <row r="28" spans="1:13" x14ac:dyDescent="0.2">
      <c r="A28" s="125">
        <v>24</v>
      </c>
      <c r="B28" s="135" t="s">
        <v>24</v>
      </c>
      <c r="C28" s="200">
        <v>122474</v>
      </c>
      <c r="D28" s="202">
        <v>3060</v>
      </c>
      <c r="E28" s="203">
        <v>127377</v>
      </c>
      <c r="F28" s="201">
        <v>3211</v>
      </c>
      <c r="G28" s="203">
        <f>+'TODOS LOS AÑOS'!AK27</f>
        <v>131864</v>
      </c>
      <c r="H28" s="243">
        <v>3427</v>
      </c>
      <c r="I28" s="203">
        <v>136083</v>
      </c>
      <c r="J28" s="243">
        <v>3590</v>
      </c>
      <c r="K28" s="203">
        <f>$I28-'Año 2010'!$I28</f>
        <v>17784</v>
      </c>
      <c r="L28" s="244">
        <f>$J28-'Año 2010'!$J28</f>
        <v>622</v>
      </c>
      <c r="M28" s="245"/>
    </row>
    <row r="29" spans="1:13" x14ac:dyDescent="0.2">
      <c r="A29" s="125">
        <v>25</v>
      </c>
      <c r="B29" s="135" t="s">
        <v>25</v>
      </c>
      <c r="C29" s="200">
        <v>24759</v>
      </c>
      <c r="D29" s="202">
        <v>2862</v>
      </c>
      <c r="E29" s="203">
        <v>26088</v>
      </c>
      <c r="F29" s="201">
        <v>3022</v>
      </c>
      <c r="G29" s="203">
        <f>+'TODOS LOS AÑOS'!AK28</f>
        <v>27336</v>
      </c>
      <c r="H29" s="243">
        <v>3183</v>
      </c>
      <c r="I29" s="203">
        <v>28641</v>
      </c>
      <c r="J29" s="243">
        <v>3323</v>
      </c>
      <c r="K29" s="203">
        <f>$I29-'Año 2010'!$I29</f>
        <v>4930</v>
      </c>
      <c r="L29" s="201">
        <f>$J29-'Año 2010'!$J29</f>
        <v>590</v>
      </c>
      <c r="M29" s="242"/>
    </row>
    <row r="30" spans="1:13" ht="25.5" x14ac:dyDescent="0.2">
      <c r="A30" s="125">
        <v>26</v>
      </c>
      <c r="B30" s="135" t="s">
        <v>170</v>
      </c>
      <c r="C30" s="209">
        <v>89474</v>
      </c>
      <c r="D30" s="111">
        <v>6587</v>
      </c>
      <c r="E30" s="203">
        <v>95277</v>
      </c>
      <c r="F30" s="112">
        <v>7127</v>
      </c>
      <c r="G30" s="110">
        <f>+'TODOS LOS AÑOS'!AK29</f>
        <v>101319</v>
      </c>
      <c r="H30" s="246">
        <v>7692</v>
      </c>
      <c r="I30" s="110">
        <v>106789</v>
      </c>
      <c r="J30" s="246">
        <v>8225</v>
      </c>
      <c r="K30" s="110">
        <f>$I30-'Año 2010'!$I30</f>
        <v>21959</v>
      </c>
      <c r="L30" s="201">
        <f>$J30-'Año 2010'!$J30</f>
        <v>2029</v>
      </c>
      <c r="M30" s="247"/>
    </row>
    <row r="31" spans="1:13" x14ac:dyDescent="0.2">
      <c r="A31" s="125">
        <v>27</v>
      </c>
      <c r="B31" s="135" t="s">
        <v>27</v>
      </c>
      <c r="C31" s="200">
        <v>61707</v>
      </c>
      <c r="D31" s="202">
        <v>683</v>
      </c>
      <c r="E31" s="110">
        <v>65806</v>
      </c>
      <c r="F31" s="201">
        <v>721</v>
      </c>
      <c r="G31" s="203">
        <f>+'TODOS LOS AÑOS'!AK30</f>
        <v>69461</v>
      </c>
      <c r="H31" s="243">
        <v>759</v>
      </c>
      <c r="I31" s="203">
        <v>73509</v>
      </c>
      <c r="J31" s="243">
        <v>800</v>
      </c>
      <c r="K31" s="203">
        <f>$I31-'Año 2010'!$I31</f>
        <v>15441</v>
      </c>
      <c r="L31" s="201">
        <f>$J31-'Año 2010'!$J31</f>
        <v>163</v>
      </c>
      <c r="M31" s="242"/>
    </row>
    <row r="32" spans="1:13" x14ac:dyDescent="0.2">
      <c r="A32" s="125">
        <v>28</v>
      </c>
      <c r="B32" s="135" t="s">
        <v>28</v>
      </c>
      <c r="C32" s="200">
        <v>17788</v>
      </c>
      <c r="D32" s="202">
        <v>2746</v>
      </c>
      <c r="E32" s="203">
        <v>18863</v>
      </c>
      <c r="F32" s="201">
        <v>2924</v>
      </c>
      <c r="G32" s="203">
        <f>+'TODOS LOS AÑOS'!AK31</f>
        <v>19869</v>
      </c>
      <c r="H32" s="243">
        <v>3074</v>
      </c>
      <c r="I32" s="203">
        <v>20824</v>
      </c>
      <c r="J32" s="243">
        <v>3198</v>
      </c>
      <c r="K32" s="203">
        <f>$I32-'Año 2010'!$I32</f>
        <v>3867</v>
      </c>
      <c r="L32" s="201">
        <f>$J32-'Año 2010'!$J32</f>
        <v>582</v>
      </c>
      <c r="M32" s="242"/>
    </row>
    <row r="33" spans="1:13" x14ac:dyDescent="0.2">
      <c r="A33" s="125">
        <v>29</v>
      </c>
      <c r="B33" s="135" t="s">
        <v>29</v>
      </c>
      <c r="C33" s="200">
        <v>572691</v>
      </c>
      <c r="D33" s="202">
        <v>4624</v>
      </c>
      <c r="E33" s="203">
        <v>610268</v>
      </c>
      <c r="F33" s="201">
        <v>5086</v>
      </c>
      <c r="G33" s="203">
        <f>+'TODOS LOS AÑOS'!AK32</f>
        <v>642850</v>
      </c>
      <c r="H33" s="243">
        <v>5509</v>
      </c>
      <c r="I33" s="203">
        <v>681172</v>
      </c>
      <c r="J33" s="243">
        <v>6013</v>
      </c>
      <c r="K33" s="203">
        <f>$I33-'Año 2010'!$I33</f>
        <v>137802</v>
      </c>
      <c r="L33" s="201">
        <f>$J33-'Año 2010'!$J33</f>
        <v>1753</v>
      </c>
      <c r="M33" s="242"/>
    </row>
    <row r="34" spans="1:13" x14ac:dyDescent="0.2">
      <c r="A34" s="125">
        <v>30</v>
      </c>
      <c r="B34" s="135" t="s">
        <v>30</v>
      </c>
      <c r="C34" s="200">
        <v>44091</v>
      </c>
      <c r="D34" s="202">
        <v>2430</v>
      </c>
      <c r="E34" s="203">
        <v>46879</v>
      </c>
      <c r="F34" s="201">
        <v>2562</v>
      </c>
      <c r="G34" s="203">
        <f>+'TODOS LOS AÑOS'!AK33</f>
        <v>49093</v>
      </c>
      <c r="H34" s="243">
        <v>2694</v>
      </c>
      <c r="I34" s="203">
        <v>51455</v>
      </c>
      <c r="J34" s="243">
        <v>2805</v>
      </c>
      <c r="K34" s="203">
        <f>$I34-'Año 2010'!$I34</f>
        <v>9460</v>
      </c>
      <c r="L34" s="201">
        <f>$J34-'Año 2010'!$J34</f>
        <v>504</v>
      </c>
      <c r="M34" s="242"/>
    </row>
    <row r="35" spans="1:13" x14ac:dyDescent="0.2">
      <c r="A35" s="125">
        <v>31</v>
      </c>
      <c r="B35" s="135" t="s">
        <v>31</v>
      </c>
      <c r="C35" s="200">
        <v>104268</v>
      </c>
      <c r="D35" s="202">
        <v>2554</v>
      </c>
      <c r="E35" s="203">
        <v>111240</v>
      </c>
      <c r="F35" s="201">
        <v>2694</v>
      </c>
      <c r="G35" s="203">
        <f>+'TODOS LOS AÑOS'!AK34</f>
        <v>119040</v>
      </c>
      <c r="H35" s="243">
        <v>2820</v>
      </c>
      <c r="I35" s="203">
        <v>125946</v>
      </c>
      <c r="J35" s="243">
        <v>2947</v>
      </c>
      <c r="K35" s="203">
        <f>$I35-'Año 2010'!$I35</f>
        <v>24456</v>
      </c>
      <c r="L35" s="201">
        <f>$J35-'Año 2010'!$J35</f>
        <v>501</v>
      </c>
      <c r="M35" s="242"/>
    </row>
    <row r="36" spans="1:13" x14ac:dyDescent="0.2">
      <c r="A36" s="125">
        <v>32</v>
      </c>
      <c r="B36" s="135" t="s">
        <v>32</v>
      </c>
      <c r="C36" s="200">
        <v>9189</v>
      </c>
      <c r="D36" s="202">
        <v>849</v>
      </c>
      <c r="E36" s="203">
        <v>9770</v>
      </c>
      <c r="F36" s="201">
        <v>903</v>
      </c>
      <c r="G36" s="203">
        <f>+'TODOS LOS AÑOS'!AK35</f>
        <v>10264</v>
      </c>
      <c r="H36" s="243">
        <v>932</v>
      </c>
      <c r="I36" s="203">
        <v>10843</v>
      </c>
      <c r="J36" s="243">
        <v>984</v>
      </c>
      <c r="K36" s="203">
        <f>$I36-'Año 2010'!$I36</f>
        <v>2175</v>
      </c>
      <c r="L36" s="201">
        <f>$J36-'Año 2010'!$J36</f>
        <v>175</v>
      </c>
      <c r="M36" s="242"/>
    </row>
    <row r="37" spans="1:13" x14ac:dyDescent="0.2">
      <c r="A37" s="125">
        <v>33</v>
      </c>
      <c r="B37" s="135" t="s">
        <v>33</v>
      </c>
      <c r="C37" s="200">
        <v>2540</v>
      </c>
      <c r="D37" s="202">
        <v>161</v>
      </c>
      <c r="E37" s="203">
        <v>2694</v>
      </c>
      <c r="F37" s="201">
        <v>168</v>
      </c>
      <c r="G37" s="203">
        <f>+'TODOS LOS AÑOS'!AK36</f>
        <v>2813</v>
      </c>
      <c r="H37" s="243">
        <v>175</v>
      </c>
      <c r="I37" s="203">
        <v>2924</v>
      </c>
      <c r="J37" s="243">
        <v>189</v>
      </c>
      <c r="K37" s="203">
        <f>$I37-'Año 2010'!$I37</f>
        <v>515</v>
      </c>
      <c r="L37" s="201">
        <f>$J37-'Año 2010'!$J37</f>
        <v>39</v>
      </c>
      <c r="M37" s="242"/>
    </row>
    <row r="38" spans="1:13" x14ac:dyDescent="0.2">
      <c r="A38" s="125">
        <v>34</v>
      </c>
      <c r="B38" s="135" t="s">
        <v>34</v>
      </c>
      <c r="C38" s="200">
        <v>679060</v>
      </c>
      <c r="D38" s="202">
        <v>111616</v>
      </c>
      <c r="E38" s="203">
        <v>707442</v>
      </c>
      <c r="F38" s="201">
        <v>117482</v>
      </c>
      <c r="G38" s="203">
        <f>+'TODOS LOS AÑOS'!AK37</f>
        <v>730295</v>
      </c>
      <c r="H38" s="243">
        <v>122960</v>
      </c>
      <c r="I38" s="203">
        <v>750149</v>
      </c>
      <c r="J38" s="243">
        <v>127854</v>
      </c>
      <c r="K38" s="203">
        <f>$I38-'Año 2010'!$I38</f>
        <v>93196</v>
      </c>
      <c r="L38" s="201">
        <f>$J38-'Año 2010'!$J38</f>
        <v>20553</v>
      </c>
      <c r="M38" s="242"/>
    </row>
    <row r="39" spans="1:13" ht="14.25" customHeight="1" x14ac:dyDescent="0.2">
      <c r="A39" s="125">
        <v>35</v>
      </c>
      <c r="B39" s="135" t="s">
        <v>35</v>
      </c>
      <c r="C39" s="209">
        <v>20372</v>
      </c>
      <c r="D39" s="111">
        <v>1305</v>
      </c>
      <c r="E39" s="203">
        <v>21742</v>
      </c>
      <c r="F39" s="112">
        <v>1398</v>
      </c>
      <c r="G39" s="110">
        <f>+'TODOS LOS AÑOS'!AK38</f>
        <v>22928</v>
      </c>
      <c r="H39" s="246">
        <v>1509</v>
      </c>
      <c r="I39" s="110">
        <v>24095</v>
      </c>
      <c r="J39" s="246">
        <v>1592</v>
      </c>
      <c r="K39" s="110">
        <f>$I39-'Año 2010'!$I39</f>
        <v>4760</v>
      </c>
      <c r="L39" s="112">
        <f>$J39-'Año 2010'!$J39</f>
        <v>358</v>
      </c>
      <c r="M39" s="247"/>
    </row>
    <row r="40" spans="1:13" x14ac:dyDescent="0.2">
      <c r="A40" s="125">
        <v>36</v>
      </c>
      <c r="B40" s="135" t="s">
        <v>36</v>
      </c>
      <c r="C40" s="200">
        <v>202105</v>
      </c>
      <c r="D40" s="202">
        <v>669</v>
      </c>
      <c r="E40" s="110">
        <v>215271</v>
      </c>
      <c r="F40" s="201">
        <v>713</v>
      </c>
      <c r="G40" s="203">
        <f>+'TODOS LOS AÑOS'!AK39</f>
        <v>227328</v>
      </c>
      <c r="H40" s="243">
        <v>763</v>
      </c>
      <c r="I40" s="203">
        <v>240010</v>
      </c>
      <c r="J40" s="243">
        <v>803</v>
      </c>
      <c r="K40" s="203">
        <f>$I40-'Año 2010'!$I40</f>
        <v>49419</v>
      </c>
      <c r="L40" s="201">
        <f>$J40-'Año 2010'!$J40</f>
        <v>185</v>
      </c>
      <c r="M40" s="242"/>
    </row>
    <row r="41" spans="1:13" ht="12.75" customHeight="1" x14ac:dyDescent="0.2">
      <c r="A41" s="125">
        <v>37</v>
      </c>
      <c r="B41" s="135" t="s">
        <v>37</v>
      </c>
      <c r="C41" s="209">
        <v>72709</v>
      </c>
      <c r="D41" s="111">
        <v>3356</v>
      </c>
      <c r="E41" s="203">
        <v>79446</v>
      </c>
      <c r="F41" s="112">
        <v>3615</v>
      </c>
      <c r="G41" s="110">
        <f>+'TODOS LOS AÑOS'!AK40</f>
        <v>86593</v>
      </c>
      <c r="H41" s="246">
        <v>3863</v>
      </c>
      <c r="I41" s="110">
        <v>93116</v>
      </c>
      <c r="J41" s="246">
        <v>4137</v>
      </c>
      <c r="K41" s="110">
        <f>$I41-'Año 2010'!$I41</f>
        <v>25037</v>
      </c>
      <c r="L41" s="112">
        <f>$J41-'Año 2010'!$J41</f>
        <v>978</v>
      </c>
      <c r="M41" s="247"/>
    </row>
    <row r="42" spans="1:13" ht="25.5" x14ac:dyDescent="0.2">
      <c r="A42" s="125">
        <v>38</v>
      </c>
      <c r="B42" s="135" t="s">
        <v>38</v>
      </c>
      <c r="C42" s="209">
        <v>126744</v>
      </c>
      <c r="D42" s="111">
        <v>3958</v>
      </c>
      <c r="E42" s="110">
        <v>131552</v>
      </c>
      <c r="F42" s="112">
        <v>4199</v>
      </c>
      <c r="G42" s="110">
        <f>+'TODOS LOS AÑOS'!AK41</f>
        <v>136042</v>
      </c>
      <c r="H42" s="246">
        <v>4422</v>
      </c>
      <c r="I42" s="110">
        <v>139798</v>
      </c>
      <c r="J42" s="246">
        <v>4614</v>
      </c>
      <c r="K42" s="110">
        <f>$I42-'Año 2010'!$I42</f>
        <v>16649</v>
      </c>
      <c r="L42" s="112">
        <f>$J42-'Año 2010'!$J42</f>
        <v>829</v>
      </c>
      <c r="M42" s="247"/>
    </row>
    <row r="43" spans="1:13" x14ac:dyDescent="0.2">
      <c r="A43" s="125">
        <v>39</v>
      </c>
      <c r="B43" s="135" t="s">
        <v>39</v>
      </c>
      <c r="C43" s="200">
        <v>135106</v>
      </c>
      <c r="D43" s="202">
        <v>17788</v>
      </c>
      <c r="E43" s="110">
        <v>143665</v>
      </c>
      <c r="F43" s="201">
        <v>19369</v>
      </c>
      <c r="G43" s="203">
        <f>+'TODOS LOS AÑOS'!AK42</f>
        <v>150565</v>
      </c>
      <c r="H43" s="243">
        <v>20528</v>
      </c>
      <c r="I43" s="203">
        <v>156537</v>
      </c>
      <c r="J43" s="243">
        <v>21659</v>
      </c>
      <c r="K43" s="203">
        <f>$I43-'Año 2010'!$I43</f>
        <v>26098</v>
      </c>
      <c r="L43" s="201">
        <f>$J43-'Año 2010'!$J43</f>
        <v>4572</v>
      </c>
      <c r="M43" s="242"/>
    </row>
    <row r="44" spans="1:13" x14ac:dyDescent="0.2">
      <c r="A44" s="125">
        <v>40</v>
      </c>
      <c r="B44" s="135" t="s">
        <v>40</v>
      </c>
      <c r="C44" s="200">
        <v>12502</v>
      </c>
      <c r="D44" s="202">
        <v>1123</v>
      </c>
      <c r="E44" s="203">
        <v>13268</v>
      </c>
      <c r="F44" s="201">
        <v>1236</v>
      </c>
      <c r="G44" s="203">
        <f>+'TODOS LOS AÑOS'!AK43</f>
        <v>13949</v>
      </c>
      <c r="H44" s="243">
        <v>1327</v>
      </c>
      <c r="I44" s="203">
        <v>14602</v>
      </c>
      <c r="J44" s="243">
        <v>1416</v>
      </c>
      <c r="K44" s="203">
        <f>$I44-'Año 2010'!$I44</f>
        <v>2669</v>
      </c>
      <c r="L44" s="201">
        <f>$J44-'Año 2010'!$J44</f>
        <v>368</v>
      </c>
      <c r="M44" s="242"/>
    </row>
    <row r="45" spans="1:13" ht="25.5" x14ac:dyDescent="0.2">
      <c r="A45" s="125">
        <v>41</v>
      </c>
      <c r="B45" s="135" t="s">
        <v>41</v>
      </c>
      <c r="C45" s="209">
        <v>179918</v>
      </c>
      <c r="D45" s="111">
        <v>5316</v>
      </c>
      <c r="E45" s="203">
        <v>197698</v>
      </c>
      <c r="F45" s="112">
        <v>5880</v>
      </c>
      <c r="G45" s="110">
        <f>+'TODOS LOS AÑOS'!AK44</f>
        <v>212629</v>
      </c>
      <c r="H45" s="246">
        <v>6332</v>
      </c>
      <c r="I45" s="110">
        <v>227141</v>
      </c>
      <c r="J45" s="246">
        <v>6787</v>
      </c>
      <c r="K45" s="110">
        <f>$I45-'Año 2010'!$I45</f>
        <v>62145</v>
      </c>
      <c r="L45" s="112">
        <f>$J45-'Año 2010'!$J45</f>
        <v>1853</v>
      </c>
      <c r="M45" s="247"/>
    </row>
    <row r="46" spans="1:13" ht="25.5" x14ac:dyDescent="0.2">
      <c r="A46" s="125">
        <v>42</v>
      </c>
      <c r="B46" s="135" t="s">
        <v>42</v>
      </c>
      <c r="C46" s="209">
        <v>2793</v>
      </c>
      <c r="D46" s="111">
        <v>329</v>
      </c>
      <c r="E46" s="110">
        <v>3009</v>
      </c>
      <c r="F46" s="112">
        <v>352</v>
      </c>
      <c r="G46" s="110">
        <f>+'TODOS LOS AÑOS'!AK45</f>
        <v>3220</v>
      </c>
      <c r="H46" s="246">
        <v>383</v>
      </c>
      <c r="I46" s="110">
        <v>3408</v>
      </c>
      <c r="J46" s="246">
        <v>402</v>
      </c>
      <c r="K46" s="110">
        <f>$I46-'Año 2010'!$I46</f>
        <v>777</v>
      </c>
      <c r="L46" s="112">
        <f>$J46-'Año 2010'!$J46</f>
        <v>91</v>
      </c>
      <c r="M46" s="247"/>
    </row>
    <row r="47" spans="1:13" ht="25.5" x14ac:dyDescent="0.2">
      <c r="A47" s="125">
        <v>43</v>
      </c>
      <c r="B47" s="135" t="s">
        <v>169</v>
      </c>
      <c r="C47" s="209">
        <v>3838</v>
      </c>
      <c r="D47" s="111">
        <v>639</v>
      </c>
      <c r="E47" s="110">
        <v>4158</v>
      </c>
      <c r="F47" s="112">
        <v>686</v>
      </c>
      <c r="G47" s="110">
        <f>+'TODOS LOS AÑOS'!AK46</f>
        <v>4473</v>
      </c>
      <c r="H47" s="246">
        <v>738</v>
      </c>
      <c r="I47" s="110">
        <v>4742</v>
      </c>
      <c r="J47" s="246">
        <v>780</v>
      </c>
      <c r="K47" s="110">
        <f>$I47-'Año 2010'!$I47</f>
        <v>1133</v>
      </c>
      <c r="L47" s="112">
        <f>$J47-'Año 2010'!$J47</f>
        <v>197</v>
      </c>
      <c r="M47" s="247"/>
    </row>
    <row r="48" spans="1:13" x14ac:dyDescent="0.2">
      <c r="A48" s="125">
        <v>44</v>
      </c>
      <c r="B48" s="135" t="s">
        <v>172</v>
      </c>
      <c r="C48" s="200">
        <v>10703</v>
      </c>
      <c r="D48" s="202">
        <v>4781</v>
      </c>
      <c r="E48" s="110">
        <v>11481</v>
      </c>
      <c r="F48" s="201">
        <v>5215</v>
      </c>
      <c r="G48" s="203">
        <f>+'TODOS LOS AÑOS'!AK47</f>
        <v>12154</v>
      </c>
      <c r="H48" s="243">
        <v>5570</v>
      </c>
      <c r="I48" s="203">
        <v>12821</v>
      </c>
      <c r="J48" s="243">
        <v>5929</v>
      </c>
      <c r="K48" s="203">
        <f>$I48-'Año 2010'!$I48</f>
        <v>2717</v>
      </c>
      <c r="L48" s="201">
        <f>$J48-'Año 2010'!$J48</f>
        <v>1469</v>
      </c>
      <c r="M48" s="242"/>
    </row>
    <row r="49" spans="1:13" x14ac:dyDescent="0.2">
      <c r="A49" s="125">
        <v>45</v>
      </c>
      <c r="B49" s="135" t="s">
        <v>43</v>
      </c>
      <c r="C49" s="200">
        <v>3308</v>
      </c>
      <c r="D49" s="202">
        <v>490</v>
      </c>
      <c r="E49" s="203">
        <v>3551</v>
      </c>
      <c r="F49" s="201">
        <v>537</v>
      </c>
      <c r="G49" s="203">
        <f>+'TODOS LOS AÑOS'!AK48</f>
        <v>3773</v>
      </c>
      <c r="H49" s="243">
        <v>562</v>
      </c>
      <c r="I49" s="203">
        <v>4029</v>
      </c>
      <c r="J49" s="243">
        <v>592</v>
      </c>
      <c r="K49" s="203">
        <f>$I49-'Año 2010'!$I49</f>
        <v>943</v>
      </c>
      <c r="L49" s="201">
        <f>$J49-'Año 2010'!$J49</f>
        <v>135</v>
      </c>
      <c r="M49" s="242"/>
    </row>
    <row r="50" spans="1:13" x14ac:dyDescent="0.2">
      <c r="A50" s="125">
        <v>46</v>
      </c>
      <c r="B50" s="135" t="s">
        <v>44</v>
      </c>
      <c r="C50" s="200">
        <v>1826835</v>
      </c>
      <c r="D50" s="202">
        <v>41277</v>
      </c>
      <c r="E50" s="203">
        <v>1953993</v>
      </c>
      <c r="F50" s="201">
        <v>43543</v>
      </c>
      <c r="G50" s="203">
        <f>+'TODOS LOS AÑOS'!AK49</f>
        <v>2061059</v>
      </c>
      <c r="H50" s="243">
        <v>45738</v>
      </c>
      <c r="I50" s="203">
        <v>2161679</v>
      </c>
      <c r="J50" s="243">
        <v>47846</v>
      </c>
      <c r="K50" s="203">
        <f>$I50-'Año 2010'!$I50</f>
        <v>436724</v>
      </c>
      <c r="L50" s="201">
        <f>$J50-'Año 2010'!$J50</f>
        <v>8884</v>
      </c>
      <c r="M50" s="242"/>
    </row>
    <row r="51" spans="1:13" x14ac:dyDescent="0.2">
      <c r="A51" s="125">
        <v>47</v>
      </c>
      <c r="B51" s="135" t="s">
        <v>45</v>
      </c>
      <c r="C51" s="200">
        <v>98588</v>
      </c>
      <c r="D51" s="202">
        <v>3053</v>
      </c>
      <c r="E51" s="203">
        <v>107358</v>
      </c>
      <c r="F51" s="201">
        <v>3328</v>
      </c>
      <c r="G51" s="203">
        <f>+'TODOS LOS AÑOS'!AK50</f>
        <v>116717</v>
      </c>
      <c r="H51" s="243">
        <v>3567</v>
      </c>
      <c r="I51" s="203">
        <v>125468</v>
      </c>
      <c r="J51" s="243">
        <v>3821</v>
      </c>
      <c r="K51" s="203">
        <f>$I51-'Año 2010'!$I51</f>
        <v>32820</v>
      </c>
      <c r="L51" s="201">
        <f>$J51-'Año 2010'!$J51</f>
        <v>1005</v>
      </c>
      <c r="M51" s="242"/>
    </row>
    <row r="52" spans="1:13" x14ac:dyDescent="0.2">
      <c r="A52" s="125">
        <v>48</v>
      </c>
      <c r="B52" s="135" t="s">
        <v>46</v>
      </c>
      <c r="C52" s="200">
        <v>5522</v>
      </c>
      <c r="D52" s="202">
        <v>398</v>
      </c>
      <c r="E52" s="203">
        <v>5889</v>
      </c>
      <c r="F52" s="201">
        <v>441</v>
      </c>
      <c r="G52" s="203">
        <f>+'TODOS LOS AÑOS'!AK51</f>
        <v>6220</v>
      </c>
      <c r="H52" s="243">
        <v>457</v>
      </c>
      <c r="I52" s="203">
        <v>6586</v>
      </c>
      <c r="J52" s="243">
        <v>486</v>
      </c>
      <c r="K52" s="203">
        <f>$I52-'Año 2010'!$I52</f>
        <v>1480</v>
      </c>
      <c r="L52" s="201">
        <f>$J52-'Año 2010'!$J52</f>
        <v>120</v>
      </c>
      <c r="M52" s="242"/>
    </row>
    <row r="53" spans="1:13" ht="25.5" x14ac:dyDescent="0.2">
      <c r="A53" s="125">
        <v>49</v>
      </c>
      <c r="B53" s="135" t="s">
        <v>47</v>
      </c>
      <c r="C53" s="209">
        <v>36644</v>
      </c>
      <c r="D53" s="111">
        <v>578</v>
      </c>
      <c r="E53" s="203">
        <v>40897</v>
      </c>
      <c r="F53" s="112">
        <v>642</v>
      </c>
      <c r="G53" s="110">
        <f>+'TODOS LOS AÑOS'!AK52</f>
        <v>44720</v>
      </c>
      <c r="H53" s="246">
        <v>720</v>
      </c>
      <c r="I53" s="110">
        <v>48919</v>
      </c>
      <c r="J53" s="246">
        <v>792</v>
      </c>
      <c r="K53" s="110">
        <f>$I53-'Año 2010'!$I53</f>
        <v>15118</v>
      </c>
      <c r="L53" s="112">
        <f>$J53-'Año 2010'!$J53</f>
        <v>278</v>
      </c>
      <c r="M53" s="247"/>
    </row>
    <row r="54" spans="1:13" x14ac:dyDescent="0.2">
      <c r="A54" s="125">
        <v>50</v>
      </c>
      <c r="B54" s="135" t="s">
        <v>48</v>
      </c>
      <c r="C54" s="200">
        <v>63031</v>
      </c>
      <c r="D54" s="202">
        <v>279</v>
      </c>
      <c r="E54" s="110">
        <v>67914</v>
      </c>
      <c r="F54" s="201">
        <v>313</v>
      </c>
      <c r="G54" s="203">
        <f>+'TODOS LOS AÑOS'!AK53</f>
        <v>72180</v>
      </c>
      <c r="H54" s="243">
        <v>338</v>
      </c>
      <c r="I54" s="203">
        <v>76884</v>
      </c>
      <c r="J54" s="243">
        <v>361</v>
      </c>
      <c r="K54" s="203">
        <f>$I54-'Año 2010'!$I54</f>
        <v>17913</v>
      </c>
      <c r="L54" s="201">
        <f>$J54-'Año 2010'!$J54</f>
        <v>111</v>
      </c>
      <c r="M54" s="242"/>
    </row>
    <row r="55" spans="1:13" x14ac:dyDescent="0.2">
      <c r="A55" s="125">
        <v>51</v>
      </c>
      <c r="B55" s="135" t="s">
        <v>171</v>
      </c>
      <c r="C55" s="200">
        <v>430</v>
      </c>
      <c r="D55" s="202">
        <v>71</v>
      </c>
      <c r="E55" s="203">
        <v>440</v>
      </c>
      <c r="F55" s="201">
        <v>73</v>
      </c>
      <c r="G55" s="203">
        <f>+'TODOS LOS AÑOS'!AK54</f>
        <v>451</v>
      </c>
      <c r="H55" s="243">
        <v>74</v>
      </c>
      <c r="I55" s="203">
        <v>461</v>
      </c>
      <c r="J55" s="243">
        <v>76</v>
      </c>
      <c r="K55" s="203">
        <f>$I55-'Año 2010'!$I55</f>
        <v>36</v>
      </c>
      <c r="L55" s="201">
        <f>$J55-'Año 2010'!$J55</f>
        <v>9</v>
      </c>
      <c r="M55" s="242"/>
    </row>
    <row r="56" spans="1:13" x14ac:dyDescent="0.2">
      <c r="A56" s="125">
        <v>52</v>
      </c>
      <c r="B56" s="135" t="s">
        <v>49</v>
      </c>
      <c r="C56" s="200">
        <v>28552</v>
      </c>
      <c r="D56" s="202">
        <v>4639</v>
      </c>
      <c r="E56" s="203">
        <v>29945</v>
      </c>
      <c r="F56" s="201">
        <v>4932</v>
      </c>
      <c r="G56" s="203">
        <f>+'TODOS LOS AÑOS'!AK55</f>
        <v>31149</v>
      </c>
      <c r="H56" s="243">
        <v>5157</v>
      </c>
      <c r="I56" s="203">
        <v>32382</v>
      </c>
      <c r="J56" s="243">
        <v>5418</v>
      </c>
      <c r="K56" s="203">
        <f>$I56-'Año 2010'!$I56</f>
        <v>4793</v>
      </c>
      <c r="L56" s="201">
        <f>$J56-'Año 2010'!$J56</f>
        <v>976</v>
      </c>
      <c r="M56" s="242"/>
    </row>
    <row r="57" spans="1:13" ht="25.5" x14ac:dyDescent="0.2">
      <c r="A57" s="125">
        <v>53</v>
      </c>
      <c r="B57" s="135" t="s">
        <v>50</v>
      </c>
      <c r="C57" s="209">
        <v>7300</v>
      </c>
      <c r="D57" s="111">
        <v>426</v>
      </c>
      <c r="E57" s="203">
        <v>7891</v>
      </c>
      <c r="F57" s="112">
        <v>450</v>
      </c>
      <c r="G57" s="110">
        <f>+'TODOS LOS AÑOS'!AK56</f>
        <v>8411</v>
      </c>
      <c r="H57" s="246">
        <v>469</v>
      </c>
      <c r="I57" s="110">
        <v>8990</v>
      </c>
      <c r="J57" s="246">
        <v>488</v>
      </c>
      <c r="K57" s="110">
        <f>$I57-'Año 2010'!$I57</f>
        <v>2006</v>
      </c>
      <c r="L57" s="112">
        <f>$J57-'Año 2010'!$J57</f>
        <v>83</v>
      </c>
      <c r="M57" s="247"/>
    </row>
    <row r="58" spans="1:13" x14ac:dyDescent="0.2">
      <c r="A58" s="125">
        <v>54</v>
      </c>
      <c r="B58" s="135" t="s">
        <v>51</v>
      </c>
      <c r="C58" s="200">
        <v>238058</v>
      </c>
      <c r="D58" s="202">
        <v>648</v>
      </c>
      <c r="E58" s="110">
        <v>255778</v>
      </c>
      <c r="F58" s="201">
        <v>676</v>
      </c>
      <c r="G58" s="203">
        <f>+'TODOS LOS AÑOS'!AK57</f>
        <v>271904</v>
      </c>
      <c r="H58" s="243">
        <v>727</v>
      </c>
      <c r="I58" s="203">
        <v>287629</v>
      </c>
      <c r="J58" s="243">
        <v>765</v>
      </c>
      <c r="K58" s="203">
        <f>$I58-'Año 2010'!$I58</f>
        <v>65242</v>
      </c>
      <c r="L58" s="201">
        <f>$J58-'Año 2010'!$J58</f>
        <v>164</v>
      </c>
      <c r="M58" s="242"/>
    </row>
    <row r="59" spans="1:13" x14ac:dyDescent="0.2">
      <c r="A59" s="125">
        <v>55</v>
      </c>
      <c r="B59" s="135" t="s">
        <v>52</v>
      </c>
      <c r="C59" s="200">
        <v>3063</v>
      </c>
      <c r="D59" s="202">
        <v>165</v>
      </c>
      <c r="E59" s="203">
        <v>3282</v>
      </c>
      <c r="F59" s="201">
        <v>183</v>
      </c>
      <c r="G59" s="203">
        <f>+'TODOS LOS AÑOS'!AK58</f>
        <v>3545</v>
      </c>
      <c r="H59" s="243">
        <v>199</v>
      </c>
      <c r="I59" s="203">
        <v>3743</v>
      </c>
      <c r="J59" s="243">
        <v>217</v>
      </c>
      <c r="K59" s="203">
        <f>$I59-'Año 2010'!$I59</f>
        <v>872</v>
      </c>
      <c r="L59" s="201">
        <f>$J59-'Año 2010'!$J59</f>
        <v>64</v>
      </c>
      <c r="M59" s="242"/>
    </row>
    <row r="60" spans="1:13" ht="17.25" customHeight="1" x14ac:dyDescent="0.2">
      <c r="A60" s="125">
        <v>56</v>
      </c>
      <c r="B60" s="135" t="s">
        <v>53</v>
      </c>
      <c r="C60" s="209">
        <v>82038</v>
      </c>
      <c r="D60" s="111">
        <v>5086</v>
      </c>
      <c r="E60" s="203">
        <v>89309</v>
      </c>
      <c r="F60" s="112">
        <v>5430</v>
      </c>
      <c r="G60" s="110">
        <f>+'TODOS LOS AÑOS'!AK59</f>
        <v>95463</v>
      </c>
      <c r="H60" s="246">
        <v>5727</v>
      </c>
      <c r="I60" s="110">
        <v>102430</v>
      </c>
      <c r="J60" s="246">
        <v>6083</v>
      </c>
      <c r="K60" s="110">
        <f>$I60-'Año 2010'!$I60</f>
        <v>25345</v>
      </c>
      <c r="L60" s="112">
        <f>$J60-'Año 2010'!$J60</f>
        <v>1300</v>
      </c>
      <c r="M60" s="247"/>
    </row>
    <row r="61" spans="1:13" ht="17.25" customHeight="1" x14ac:dyDescent="0.2">
      <c r="A61" s="125">
        <v>57</v>
      </c>
      <c r="B61" s="135" t="s">
        <v>196</v>
      </c>
      <c r="C61" s="215">
        <v>1276</v>
      </c>
      <c r="D61" s="217">
        <v>605</v>
      </c>
      <c r="E61" s="110">
        <v>1779</v>
      </c>
      <c r="F61" s="216">
        <v>693</v>
      </c>
      <c r="G61" s="218">
        <f>+'TODOS LOS AÑOS'!AK60</f>
        <v>2277</v>
      </c>
      <c r="H61" s="249">
        <v>762</v>
      </c>
      <c r="I61" s="218">
        <v>2723</v>
      </c>
      <c r="J61" s="249">
        <v>794</v>
      </c>
      <c r="K61" s="218">
        <f>$I61-'Año 2010'!$I61</f>
        <v>1857</v>
      </c>
      <c r="L61" s="216">
        <f>$J61-'Año 2010'!$J61</f>
        <v>257</v>
      </c>
      <c r="M61" s="247"/>
    </row>
    <row r="62" spans="1:13" ht="17.25" customHeight="1" x14ac:dyDescent="0.2">
      <c r="A62" s="125">
        <v>58</v>
      </c>
      <c r="B62" s="135" t="s">
        <v>197</v>
      </c>
      <c r="C62" s="215">
        <v>412</v>
      </c>
      <c r="D62" s="217">
        <v>277</v>
      </c>
      <c r="E62" s="218">
        <v>604</v>
      </c>
      <c r="F62" s="216">
        <v>339</v>
      </c>
      <c r="G62" s="218">
        <f>+'TODOS LOS AÑOS'!AK61</f>
        <v>766</v>
      </c>
      <c r="H62" s="249">
        <v>371</v>
      </c>
      <c r="I62" s="218">
        <v>924</v>
      </c>
      <c r="J62" s="249">
        <v>396</v>
      </c>
      <c r="K62" s="218">
        <f>$I62-'Año 2010'!$I62</f>
        <v>636</v>
      </c>
      <c r="L62" s="216">
        <f>$J62-'Año 2010'!$J62</f>
        <v>127</v>
      </c>
      <c r="M62" s="247"/>
    </row>
    <row r="63" spans="1:13" ht="17.25" customHeight="1" x14ac:dyDescent="0.2">
      <c r="A63" s="125">
        <v>59</v>
      </c>
      <c r="B63" s="135" t="s">
        <v>198</v>
      </c>
      <c r="C63" s="215">
        <v>1161</v>
      </c>
      <c r="D63" s="217">
        <v>597</v>
      </c>
      <c r="E63" s="218">
        <v>1564</v>
      </c>
      <c r="F63" s="216">
        <v>744</v>
      </c>
      <c r="G63" s="218">
        <f>+'TODOS LOS AÑOS'!AK62</f>
        <v>2025</v>
      </c>
      <c r="H63" s="249">
        <v>830</v>
      </c>
      <c r="I63" s="218">
        <v>2438</v>
      </c>
      <c r="J63" s="249">
        <v>912</v>
      </c>
      <c r="K63" s="218">
        <f>$I63-'Año 2010'!$I63</f>
        <v>1656</v>
      </c>
      <c r="L63" s="216">
        <f>$J63-'Año 2010'!$J63</f>
        <v>384</v>
      </c>
      <c r="M63" s="247"/>
    </row>
    <row r="64" spans="1:13" ht="17.25" customHeight="1" x14ac:dyDescent="0.2">
      <c r="A64" s="125">
        <v>60</v>
      </c>
      <c r="B64" s="135" t="s">
        <v>199</v>
      </c>
      <c r="C64" s="215">
        <v>4950</v>
      </c>
      <c r="D64" s="217">
        <v>759</v>
      </c>
      <c r="E64" s="218">
        <v>6707</v>
      </c>
      <c r="F64" s="216">
        <v>916</v>
      </c>
      <c r="G64" s="218">
        <f>+'TODOS LOS AÑOS'!AK63</f>
        <v>7992</v>
      </c>
      <c r="H64" s="249">
        <v>1033</v>
      </c>
      <c r="I64" s="218">
        <v>9210</v>
      </c>
      <c r="J64" s="249">
        <v>1173</v>
      </c>
      <c r="K64" s="218">
        <f>$I64-'Año 2010'!$I64</f>
        <v>5861</v>
      </c>
      <c r="L64" s="216">
        <f>$J64-'Año 2010'!$J64</f>
        <v>547</v>
      </c>
      <c r="M64" s="247"/>
    </row>
    <row r="65" spans="1:16" ht="17.25" customHeight="1" x14ac:dyDescent="0.2">
      <c r="A65" s="125">
        <v>61</v>
      </c>
      <c r="B65" s="135" t="s">
        <v>200</v>
      </c>
      <c r="C65" s="215">
        <v>17553</v>
      </c>
      <c r="D65" s="217">
        <v>4156</v>
      </c>
      <c r="E65" s="218">
        <v>25683</v>
      </c>
      <c r="F65" s="216">
        <v>5607</v>
      </c>
      <c r="G65" s="218">
        <f>+'TODOS LOS AÑOS'!AK64</f>
        <v>32016</v>
      </c>
      <c r="H65" s="249">
        <v>6812</v>
      </c>
      <c r="I65" s="218">
        <v>37472</v>
      </c>
      <c r="J65" s="249">
        <v>7966</v>
      </c>
      <c r="K65" s="218">
        <f>$I65-'Año 2010'!$I65</f>
        <v>25593</v>
      </c>
      <c r="L65" s="216">
        <f>$J65-'Año 2010'!$J65</f>
        <v>4801</v>
      </c>
      <c r="M65" s="247"/>
    </row>
    <row r="66" spans="1:16" ht="17.25" customHeight="1" x14ac:dyDescent="0.2">
      <c r="A66" s="125">
        <v>62</v>
      </c>
      <c r="B66" s="135" t="s">
        <v>201</v>
      </c>
      <c r="C66" s="215">
        <v>3327</v>
      </c>
      <c r="D66" s="217">
        <v>1086</v>
      </c>
      <c r="E66" s="218">
        <v>4622</v>
      </c>
      <c r="F66" s="216">
        <v>1195</v>
      </c>
      <c r="G66" s="218">
        <f>+'TODOS LOS AÑOS'!AK65</f>
        <v>5432</v>
      </c>
      <c r="H66" s="249">
        <v>1295</v>
      </c>
      <c r="I66" s="218">
        <v>6188</v>
      </c>
      <c r="J66" s="249">
        <v>1389</v>
      </c>
      <c r="K66" s="218">
        <f>$I66-'Año 2010'!$I66</f>
        <v>3870</v>
      </c>
      <c r="L66" s="216">
        <f>$J66-'Año 2010'!$J66</f>
        <v>421</v>
      </c>
      <c r="M66" s="247"/>
    </row>
    <row r="67" spans="1:16" ht="17.25" customHeight="1" x14ac:dyDescent="0.2">
      <c r="A67" s="125">
        <v>63</v>
      </c>
      <c r="B67" s="135" t="s">
        <v>202</v>
      </c>
      <c r="C67" s="215">
        <v>129</v>
      </c>
      <c r="D67" s="217">
        <v>103</v>
      </c>
      <c r="E67" s="218">
        <v>174</v>
      </c>
      <c r="F67" s="216">
        <v>122</v>
      </c>
      <c r="G67" s="218">
        <f>+'TODOS LOS AÑOS'!AK66</f>
        <v>208</v>
      </c>
      <c r="H67" s="249">
        <v>142</v>
      </c>
      <c r="I67" s="218">
        <v>260</v>
      </c>
      <c r="J67" s="249">
        <v>155</v>
      </c>
      <c r="K67" s="218">
        <f>$I67-'Año 2010'!$I67</f>
        <v>168</v>
      </c>
      <c r="L67" s="216">
        <f>$J67-'Año 2010'!$J67</f>
        <v>67</v>
      </c>
      <c r="M67" s="247"/>
    </row>
    <row r="68" spans="1:16" ht="17.25" customHeight="1" x14ac:dyDescent="0.2">
      <c r="A68" s="125">
        <v>64</v>
      </c>
      <c r="B68" s="135" t="s">
        <v>203</v>
      </c>
      <c r="C68" s="215">
        <v>9141</v>
      </c>
      <c r="D68" s="217">
        <v>125</v>
      </c>
      <c r="E68" s="218">
        <v>13936</v>
      </c>
      <c r="F68" s="216">
        <v>165</v>
      </c>
      <c r="G68" s="218">
        <f>+'TODOS LOS AÑOS'!AK67</f>
        <v>18826</v>
      </c>
      <c r="H68" s="249">
        <v>201</v>
      </c>
      <c r="I68" s="218">
        <v>24321</v>
      </c>
      <c r="J68" s="249">
        <v>246</v>
      </c>
      <c r="K68" s="218">
        <f>$I68-'Año 2010'!$I68</f>
        <v>19598</v>
      </c>
      <c r="L68" s="216">
        <f>$J68-'Año 2010'!$J68</f>
        <v>148</v>
      </c>
      <c r="M68" s="247"/>
    </row>
    <row r="69" spans="1:16" ht="17.25" customHeight="1" x14ac:dyDescent="0.2">
      <c r="A69" s="125">
        <v>65</v>
      </c>
      <c r="B69" s="135" t="s">
        <v>204</v>
      </c>
      <c r="C69" s="215">
        <v>39888</v>
      </c>
      <c r="D69" s="217">
        <v>355</v>
      </c>
      <c r="E69" s="218">
        <v>61471</v>
      </c>
      <c r="F69" s="216">
        <v>447</v>
      </c>
      <c r="G69" s="218">
        <f>+'TODOS LOS AÑOS'!AK68</f>
        <v>81921</v>
      </c>
      <c r="H69" s="249">
        <v>588</v>
      </c>
      <c r="I69" s="218">
        <v>104409</v>
      </c>
      <c r="J69" s="249">
        <v>728</v>
      </c>
      <c r="K69" s="218">
        <f>$I69-'Año 2010'!$I69</f>
        <v>79363</v>
      </c>
      <c r="L69" s="216">
        <f>$J69-'Año 2010'!$J69</f>
        <v>457</v>
      </c>
      <c r="M69" s="247"/>
    </row>
    <row r="70" spans="1:16" ht="17.25" customHeight="1" x14ac:dyDescent="0.2">
      <c r="A70" s="125">
        <v>66</v>
      </c>
      <c r="B70" s="135" t="s">
        <v>205</v>
      </c>
      <c r="C70" s="215">
        <v>94530</v>
      </c>
      <c r="D70" s="217">
        <v>3753</v>
      </c>
      <c r="E70" s="218">
        <v>133466</v>
      </c>
      <c r="F70" s="216">
        <v>5001</v>
      </c>
      <c r="G70" s="218">
        <f>+'TODOS LOS AÑOS'!AK69</f>
        <v>166218</v>
      </c>
      <c r="H70" s="249">
        <v>6327</v>
      </c>
      <c r="I70" s="218">
        <v>201210</v>
      </c>
      <c r="J70" s="249">
        <v>8193</v>
      </c>
      <c r="K70" s="218">
        <f>$I70-'Año 2010'!$I70</f>
        <v>136497</v>
      </c>
      <c r="L70" s="216">
        <f>$J70-'Año 2010'!$J70</f>
        <v>5524</v>
      </c>
      <c r="M70" s="247"/>
    </row>
    <row r="71" spans="1:16" ht="17.25" customHeight="1" x14ac:dyDescent="0.2">
      <c r="A71" s="125">
        <v>67</v>
      </c>
      <c r="B71" s="135" t="s">
        <v>206</v>
      </c>
      <c r="C71" s="215">
        <v>401</v>
      </c>
      <c r="D71" s="217">
        <v>329</v>
      </c>
      <c r="E71" s="218">
        <v>427</v>
      </c>
      <c r="F71" s="216">
        <v>380</v>
      </c>
      <c r="G71" s="218">
        <f>+'TODOS LOS AÑOS'!AK70</f>
        <v>484</v>
      </c>
      <c r="H71" s="249">
        <v>426</v>
      </c>
      <c r="I71" s="218">
        <v>520</v>
      </c>
      <c r="J71" s="249">
        <v>461</v>
      </c>
      <c r="K71" s="218">
        <f>$I71-'Año 2010'!$I71</f>
        <v>188</v>
      </c>
      <c r="L71" s="216">
        <f>$J71-'Año 2010'!$J71</f>
        <v>163</v>
      </c>
      <c r="M71" s="247"/>
    </row>
    <row r="72" spans="1:16" ht="17.25" customHeight="1" x14ac:dyDescent="0.2">
      <c r="A72" s="125">
        <v>68</v>
      </c>
      <c r="B72" s="135" t="s">
        <v>207</v>
      </c>
      <c r="C72" s="215">
        <v>303</v>
      </c>
      <c r="D72" s="217">
        <v>125</v>
      </c>
      <c r="E72" s="218">
        <v>393</v>
      </c>
      <c r="F72" s="216">
        <v>158</v>
      </c>
      <c r="G72" s="218">
        <f>+'TODOS LOS AÑOS'!AK71</f>
        <v>441</v>
      </c>
      <c r="H72" s="249">
        <v>193</v>
      </c>
      <c r="I72" s="218">
        <v>485</v>
      </c>
      <c r="J72" s="249">
        <v>221</v>
      </c>
      <c r="K72" s="218">
        <f>$I72-'Año 2010'!$I72</f>
        <v>315</v>
      </c>
      <c r="L72" s="216">
        <f>$J72-'Año 2010'!$J72</f>
        <v>120</v>
      </c>
      <c r="M72" s="247"/>
    </row>
    <row r="73" spans="1:16" ht="17.25" customHeight="1" x14ac:dyDescent="0.2">
      <c r="A73" s="125">
        <v>69</v>
      </c>
      <c r="B73" s="135" t="s">
        <v>208</v>
      </c>
      <c r="C73" s="215">
        <v>446</v>
      </c>
      <c r="D73" s="217">
        <v>137</v>
      </c>
      <c r="E73" s="218">
        <v>598</v>
      </c>
      <c r="F73" s="216">
        <v>160</v>
      </c>
      <c r="G73" s="218">
        <f>+'TODOS LOS AÑOS'!AK72</f>
        <v>726</v>
      </c>
      <c r="H73" s="249">
        <v>183</v>
      </c>
      <c r="I73" s="218">
        <v>836</v>
      </c>
      <c r="J73" s="249">
        <v>209</v>
      </c>
      <c r="K73" s="218">
        <f>$I73-'Año 2010'!$I73</f>
        <v>522</v>
      </c>
      <c r="L73" s="216">
        <f>$J73-'Año 2010'!$J73</f>
        <v>89</v>
      </c>
      <c r="M73" s="247"/>
    </row>
    <row r="74" spans="1:16" ht="17.25" customHeight="1" thickBot="1" x14ac:dyDescent="0.25">
      <c r="A74" s="255">
        <v>0</v>
      </c>
      <c r="B74" s="184" t="s">
        <v>159</v>
      </c>
      <c r="C74" s="215"/>
      <c r="D74" s="217">
        <v>10</v>
      </c>
      <c r="E74" s="218"/>
      <c r="F74" s="216">
        <v>11</v>
      </c>
      <c r="G74" s="218">
        <f>+'TODOS LOS AÑOS'!AK84</f>
        <v>0</v>
      </c>
      <c r="H74" s="249">
        <v>11</v>
      </c>
      <c r="I74" s="218"/>
      <c r="J74" s="249"/>
      <c r="K74" s="218">
        <f>$I74-'Año 2010'!$I74</f>
        <v>0</v>
      </c>
      <c r="L74" s="216">
        <f>$J74-'Año 2010'!$J74</f>
        <v>-10</v>
      </c>
      <c r="M74" s="247"/>
    </row>
    <row r="75" spans="1:16" ht="13.5" thickBot="1" x14ac:dyDescent="0.25">
      <c r="A75" s="224"/>
      <c r="B75" s="186" t="s">
        <v>62</v>
      </c>
      <c r="C75" s="220">
        <f>SUM(C5:C74)</f>
        <v>11245566</v>
      </c>
      <c r="D75" s="222">
        <f>SUM(D5:D74)</f>
        <v>618527</v>
      </c>
      <c r="E75" s="223">
        <f t="shared" ref="E75:J75" si="0">+SUM(E5:E74)</f>
        <v>12050719</v>
      </c>
      <c r="F75" s="223">
        <f t="shared" si="0"/>
        <v>655858</v>
      </c>
      <c r="G75" s="223">
        <f t="shared" si="0"/>
        <v>12739775</v>
      </c>
      <c r="H75" s="223">
        <f t="shared" si="0"/>
        <v>688495</v>
      </c>
      <c r="I75" s="223">
        <f t="shared" si="0"/>
        <v>13397743</v>
      </c>
      <c r="J75" s="251">
        <f t="shared" si="0"/>
        <v>719268</v>
      </c>
      <c r="K75" s="223">
        <f>SUM(K5:K74)</f>
        <v>2684973</v>
      </c>
      <c r="L75" s="221">
        <f>SUM(L5:L74)</f>
        <v>126952</v>
      </c>
      <c r="M75" s="252"/>
    </row>
    <row r="76" spans="1:16" x14ac:dyDescent="0.2">
      <c r="B76" s="122" t="s">
        <v>56</v>
      </c>
    </row>
    <row r="77" spans="1:16" x14ac:dyDescent="0.2">
      <c r="B77" s="119" t="s">
        <v>54</v>
      </c>
      <c r="D77" s="189"/>
      <c r="F77" s="189"/>
      <c r="H77" s="189"/>
      <c r="J77" s="189"/>
    </row>
    <row r="78" spans="1:16" ht="13.5" thickBot="1" x14ac:dyDescent="0.25">
      <c r="B78" s="119" t="s">
        <v>64</v>
      </c>
      <c r="F78" s="189"/>
      <c r="H78" s="189"/>
      <c r="J78" s="189"/>
    </row>
    <row r="79" spans="1:16" ht="27" customHeight="1" thickBot="1" x14ac:dyDescent="0.25">
      <c r="B79" s="253" t="s">
        <v>160</v>
      </c>
      <c r="O79" s="458" t="s">
        <v>67</v>
      </c>
      <c r="P79" s="459"/>
    </row>
    <row r="80" spans="1:16" x14ac:dyDescent="0.2">
      <c r="B80" s="122" t="s">
        <v>163</v>
      </c>
    </row>
    <row r="81" spans="1:13" x14ac:dyDescent="0.2">
      <c r="B81" s="254" t="s">
        <v>220</v>
      </c>
    </row>
    <row r="82" spans="1:13" x14ac:dyDescent="0.2">
      <c r="B82" s="122" t="s">
        <v>350</v>
      </c>
    </row>
    <row r="86" spans="1:13" ht="14.25" x14ac:dyDescent="0.2">
      <c r="A86" s="231"/>
      <c r="B86" s="231"/>
      <c r="C86" s="232"/>
      <c r="D86" s="233"/>
      <c r="E86" s="233"/>
      <c r="F86" s="233"/>
      <c r="G86" s="233"/>
      <c r="H86" s="233"/>
      <c r="I86" s="233"/>
      <c r="J86" s="233"/>
      <c r="K86" s="233"/>
      <c r="L86" s="233"/>
      <c r="M86" s="233"/>
    </row>
    <row r="87" spans="1:13" ht="14.25" x14ac:dyDescent="0.2">
      <c r="A87" s="231"/>
      <c r="B87" s="231"/>
      <c r="C87" s="232"/>
      <c r="D87" s="233"/>
      <c r="E87" s="233"/>
      <c r="F87" s="233"/>
      <c r="G87" s="233"/>
      <c r="H87" s="233"/>
      <c r="I87" s="233"/>
      <c r="J87" s="233"/>
      <c r="K87" s="233"/>
      <c r="L87" s="233"/>
      <c r="M87" s="233"/>
    </row>
    <row r="88" spans="1:13" ht="14.25" x14ac:dyDescent="0.2">
      <c r="A88" s="231"/>
      <c r="B88" s="231"/>
      <c r="C88" s="232"/>
      <c r="D88" s="233"/>
      <c r="E88" s="233"/>
      <c r="F88" s="233"/>
      <c r="G88" s="233"/>
      <c r="H88" s="233"/>
      <c r="I88" s="233"/>
      <c r="J88" s="233"/>
      <c r="K88" s="233"/>
      <c r="L88" s="233"/>
      <c r="M88" s="233"/>
    </row>
    <row r="89" spans="1:13" ht="14.25" x14ac:dyDescent="0.2">
      <c r="A89" s="231"/>
      <c r="B89" s="231"/>
      <c r="C89" s="232"/>
      <c r="D89" s="233"/>
      <c r="E89" s="233"/>
      <c r="F89" s="233"/>
      <c r="G89" s="233"/>
      <c r="H89" s="233"/>
      <c r="I89" s="233"/>
      <c r="J89" s="233"/>
      <c r="K89" s="233"/>
      <c r="L89" s="233"/>
      <c r="M89" s="233"/>
    </row>
    <row r="90" spans="1:13" ht="14.25" x14ac:dyDescent="0.2">
      <c r="A90" s="231"/>
      <c r="B90" s="231"/>
      <c r="C90" s="232"/>
      <c r="D90" s="233"/>
      <c r="E90" s="233"/>
      <c r="F90" s="233"/>
      <c r="G90" s="233"/>
      <c r="H90" s="233"/>
      <c r="I90" s="233"/>
      <c r="J90" s="233"/>
      <c r="K90" s="233"/>
      <c r="L90" s="233"/>
      <c r="M90" s="233"/>
    </row>
    <row r="91" spans="1:13" ht="14.25" x14ac:dyDescent="0.2">
      <c r="A91" s="231"/>
      <c r="B91" s="231"/>
      <c r="C91" s="232"/>
      <c r="D91" s="233"/>
      <c r="E91" s="233"/>
      <c r="F91" s="233"/>
      <c r="G91" s="233"/>
      <c r="H91" s="233"/>
      <c r="I91" s="233"/>
      <c r="J91" s="233"/>
      <c r="K91" s="233"/>
      <c r="L91" s="233"/>
      <c r="M91" s="233"/>
    </row>
    <row r="92" spans="1:13" ht="14.25" x14ac:dyDescent="0.2">
      <c r="A92" s="231"/>
      <c r="B92" s="231"/>
      <c r="C92" s="232"/>
      <c r="D92" s="233"/>
      <c r="E92" s="233"/>
      <c r="F92" s="233"/>
      <c r="G92" s="233"/>
      <c r="H92" s="233"/>
      <c r="I92" s="233"/>
      <c r="J92" s="233"/>
      <c r="K92" s="233"/>
      <c r="L92" s="233"/>
      <c r="M92" s="233"/>
    </row>
    <row r="93" spans="1:13" ht="14.25" x14ac:dyDescent="0.2">
      <c r="A93" s="231"/>
      <c r="B93" s="231"/>
      <c r="C93" s="232"/>
      <c r="D93" s="233"/>
      <c r="E93" s="233"/>
      <c r="F93" s="233"/>
      <c r="G93" s="233"/>
      <c r="H93" s="233"/>
      <c r="I93" s="233"/>
      <c r="J93" s="233"/>
      <c r="K93" s="233"/>
      <c r="L93" s="233"/>
      <c r="M93" s="233"/>
    </row>
    <row r="94" spans="1:13" ht="14.25" x14ac:dyDescent="0.2">
      <c r="A94" s="231"/>
      <c r="B94" s="231"/>
      <c r="C94" s="232"/>
      <c r="D94" s="233"/>
      <c r="E94" s="233"/>
      <c r="F94" s="233"/>
      <c r="G94" s="233"/>
      <c r="H94" s="233"/>
      <c r="I94" s="233"/>
      <c r="J94" s="233"/>
      <c r="K94" s="233"/>
      <c r="L94" s="233"/>
      <c r="M94" s="233"/>
    </row>
    <row r="95" spans="1:13" ht="14.25" x14ac:dyDescent="0.2">
      <c r="A95" s="231"/>
      <c r="B95" s="231"/>
      <c r="C95" s="232"/>
      <c r="D95" s="233"/>
      <c r="E95" s="233"/>
      <c r="F95" s="233"/>
      <c r="G95" s="233"/>
      <c r="H95" s="233"/>
      <c r="I95" s="233"/>
      <c r="J95" s="233"/>
      <c r="K95" s="233"/>
      <c r="L95" s="233"/>
      <c r="M95" s="233"/>
    </row>
    <row r="96" spans="1:13" ht="14.25" x14ac:dyDescent="0.2">
      <c r="A96" s="231"/>
      <c r="B96" s="231"/>
      <c r="C96" s="232"/>
      <c r="D96" s="233"/>
      <c r="E96" s="233"/>
      <c r="F96" s="233"/>
      <c r="G96" s="233"/>
      <c r="H96" s="233"/>
      <c r="I96" s="233"/>
      <c r="J96" s="233"/>
      <c r="K96" s="233"/>
      <c r="L96" s="233"/>
      <c r="M96" s="233"/>
    </row>
    <row r="97" spans="1:13" ht="14.25" x14ac:dyDescent="0.2">
      <c r="A97" s="231"/>
      <c r="B97" s="231"/>
      <c r="C97" s="232"/>
      <c r="D97" s="233"/>
      <c r="E97" s="233"/>
      <c r="F97" s="233"/>
      <c r="G97" s="233"/>
      <c r="H97" s="233"/>
      <c r="I97" s="233"/>
      <c r="J97" s="233"/>
      <c r="K97" s="233"/>
      <c r="L97" s="233"/>
      <c r="M97" s="233"/>
    </row>
    <row r="98" spans="1:13" ht="14.25" x14ac:dyDescent="0.2">
      <c r="A98" s="231"/>
      <c r="B98" s="231"/>
      <c r="C98" s="232"/>
      <c r="D98" s="233"/>
      <c r="E98" s="233"/>
      <c r="F98" s="233"/>
      <c r="G98" s="233"/>
      <c r="H98" s="233"/>
      <c r="I98" s="233"/>
      <c r="J98" s="233"/>
      <c r="K98" s="233"/>
      <c r="L98" s="233"/>
      <c r="M98" s="233"/>
    </row>
    <row r="99" spans="1:13" ht="14.25" x14ac:dyDescent="0.2">
      <c r="A99" s="231"/>
      <c r="B99" s="231"/>
      <c r="C99" s="232"/>
      <c r="D99" s="233"/>
      <c r="E99" s="233"/>
      <c r="F99" s="233"/>
      <c r="G99" s="233"/>
      <c r="H99" s="233"/>
      <c r="I99" s="233"/>
      <c r="J99" s="233"/>
      <c r="K99" s="233"/>
      <c r="L99" s="233"/>
      <c r="M99" s="233"/>
    </row>
    <row r="100" spans="1:13" ht="14.25" x14ac:dyDescent="0.2">
      <c r="A100" s="231"/>
      <c r="B100" s="231"/>
      <c r="C100" s="232"/>
      <c r="D100" s="233"/>
      <c r="E100" s="233"/>
      <c r="F100" s="233"/>
      <c r="G100" s="233"/>
      <c r="H100" s="233"/>
      <c r="I100" s="233"/>
      <c r="J100" s="233"/>
      <c r="K100" s="233"/>
      <c r="L100" s="233"/>
      <c r="M100" s="233"/>
    </row>
    <row r="101" spans="1:13" ht="14.25" x14ac:dyDescent="0.2">
      <c r="A101" s="231"/>
      <c r="B101" s="231"/>
      <c r="C101" s="232"/>
      <c r="D101" s="233"/>
      <c r="E101" s="233"/>
      <c r="F101" s="233"/>
      <c r="G101" s="233"/>
      <c r="H101" s="233"/>
      <c r="I101" s="233"/>
      <c r="J101" s="233"/>
      <c r="K101" s="233"/>
      <c r="L101" s="233"/>
      <c r="M101" s="233"/>
    </row>
    <row r="102" spans="1:13" ht="14.25" x14ac:dyDescent="0.2">
      <c r="A102" s="231"/>
      <c r="B102" s="231"/>
      <c r="C102" s="232"/>
      <c r="D102" s="233"/>
      <c r="E102" s="233"/>
      <c r="F102" s="233"/>
      <c r="G102" s="233"/>
      <c r="H102" s="233"/>
      <c r="I102" s="233"/>
      <c r="J102" s="233"/>
      <c r="K102" s="233"/>
      <c r="L102" s="233"/>
      <c r="M102" s="233"/>
    </row>
    <row r="103" spans="1:13" ht="14.25" x14ac:dyDescent="0.2">
      <c r="A103" s="231"/>
      <c r="B103" s="231"/>
      <c r="C103" s="232"/>
      <c r="D103" s="233"/>
      <c r="E103" s="233"/>
      <c r="F103" s="233"/>
      <c r="G103" s="233"/>
      <c r="H103" s="233"/>
      <c r="I103" s="233"/>
      <c r="J103" s="233"/>
      <c r="K103" s="233"/>
      <c r="L103" s="233"/>
      <c r="M103" s="233"/>
    </row>
    <row r="104" spans="1:13" ht="14.25" x14ac:dyDescent="0.2">
      <c r="A104" s="231"/>
      <c r="B104" s="231"/>
      <c r="C104" s="232"/>
      <c r="D104" s="233"/>
      <c r="E104" s="233"/>
      <c r="F104" s="233"/>
      <c r="G104" s="233"/>
      <c r="H104" s="233"/>
      <c r="I104" s="233"/>
      <c r="J104" s="233"/>
      <c r="K104" s="233"/>
      <c r="L104" s="233"/>
      <c r="M104" s="233"/>
    </row>
    <row r="105" spans="1:13" ht="14.25" x14ac:dyDescent="0.2">
      <c r="A105" s="231"/>
      <c r="B105" s="231"/>
      <c r="C105" s="232"/>
      <c r="D105" s="233"/>
      <c r="E105" s="233"/>
      <c r="F105" s="233"/>
      <c r="G105" s="233"/>
      <c r="H105" s="233"/>
      <c r="I105" s="233"/>
      <c r="J105" s="233"/>
      <c r="K105" s="233"/>
      <c r="L105" s="233"/>
      <c r="M105" s="233"/>
    </row>
    <row r="106" spans="1:13" ht="14.25" x14ac:dyDescent="0.2">
      <c r="A106" s="231"/>
      <c r="B106" s="231"/>
      <c r="C106" s="232"/>
      <c r="D106" s="233"/>
      <c r="E106" s="233"/>
      <c r="F106" s="233"/>
      <c r="G106" s="233"/>
      <c r="H106" s="233"/>
      <c r="I106" s="233"/>
      <c r="J106" s="233"/>
      <c r="K106" s="233"/>
      <c r="L106" s="233"/>
      <c r="M106" s="233"/>
    </row>
    <row r="107" spans="1:13" ht="14.25" x14ac:dyDescent="0.2">
      <c r="A107" s="231"/>
      <c r="B107" s="231"/>
      <c r="C107" s="232"/>
      <c r="D107" s="233"/>
      <c r="E107" s="233"/>
      <c r="F107" s="233"/>
      <c r="G107" s="233"/>
      <c r="H107" s="233"/>
      <c r="I107" s="233"/>
      <c r="J107" s="233"/>
      <c r="K107" s="233"/>
      <c r="L107" s="233"/>
      <c r="M107" s="233"/>
    </row>
    <row r="108" spans="1:13" ht="14.25" x14ac:dyDescent="0.2">
      <c r="A108" s="231"/>
      <c r="B108" s="231"/>
      <c r="C108" s="232"/>
      <c r="D108" s="233"/>
      <c r="E108" s="233"/>
      <c r="F108" s="233"/>
      <c r="G108" s="233"/>
      <c r="H108" s="233"/>
      <c r="I108" s="233"/>
      <c r="J108" s="233"/>
      <c r="K108" s="233"/>
      <c r="L108" s="233"/>
      <c r="M108" s="233"/>
    </row>
    <row r="109" spans="1:13" ht="14.25" x14ac:dyDescent="0.2">
      <c r="A109" s="231"/>
      <c r="B109" s="231"/>
      <c r="C109" s="232"/>
      <c r="D109" s="233"/>
      <c r="E109" s="233"/>
      <c r="F109" s="233"/>
      <c r="G109" s="233"/>
      <c r="H109" s="233"/>
      <c r="I109" s="233"/>
      <c r="J109" s="233"/>
      <c r="K109" s="233"/>
      <c r="L109" s="233"/>
      <c r="M109" s="233"/>
    </row>
    <row r="110" spans="1:13" ht="14.25" x14ac:dyDescent="0.2">
      <c r="A110" s="231"/>
      <c r="B110" s="231"/>
      <c r="C110" s="232"/>
      <c r="D110" s="233"/>
      <c r="E110" s="233"/>
      <c r="F110" s="233"/>
      <c r="G110" s="233"/>
      <c r="H110" s="233"/>
      <c r="I110" s="233"/>
      <c r="J110" s="233"/>
      <c r="K110" s="233"/>
      <c r="L110" s="233"/>
      <c r="M110" s="233"/>
    </row>
    <row r="111" spans="1:13" ht="14.25" x14ac:dyDescent="0.2">
      <c r="A111" s="231"/>
      <c r="B111" s="231"/>
      <c r="C111" s="232"/>
      <c r="D111" s="233"/>
      <c r="E111" s="233"/>
      <c r="F111" s="233"/>
      <c r="G111" s="233"/>
      <c r="H111" s="233"/>
      <c r="I111" s="233"/>
      <c r="J111" s="233"/>
      <c r="K111" s="233"/>
      <c r="L111" s="233"/>
      <c r="M111" s="233"/>
    </row>
    <row r="112" spans="1:13" ht="14.25" x14ac:dyDescent="0.2">
      <c r="A112" s="231"/>
      <c r="B112" s="231"/>
      <c r="C112" s="232"/>
      <c r="D112" s="233"/>
      <c r="E112" s="233"/>
      <c r="F112" s="233"/>
      <c r="G112" s="233"/>
      <c r="H112" s="233"/>
      <c r="I112" s="233"/>
      <c r="J112" s="233"/>
      <c r="K112" s="233"/>
      <c r="L112" s="233"/>
      <c r="M112" s="233"/>
    </row>
    <row r="113" spans="1:13" ht="14.25" x14ac:dyDescent="0.2">
      <c r="A113" s="231"/>
      <c r="B113" s="231"/>
      <c r="C113" s="232"/>
      <c r="D113" s="233"/>
      <c r="E113" s="233"/>
      <c r="F113" s="233"/>
      <c r="G113" s="233"/>
      <c r="H113" s="233"/>
      <c r="I113" s="233"/>
      <c r="J113" s="233"/>
      <c r="K113" s="233"/>
      <c r="L113" s="233"/>
      <c r="M113" s="233"/>
    </row>
    <row r="114" spans="1:13" ht="14.25" x14ac:dyDescent="0.2">
      <c r="A114" s="231"/>
      <c r="B114" s="231"/>
      <c r="C114" s="232"/>
      <c r="D114" s="233"/>
      <c r="E114" s="233"/>
      <c r="F114" s="233"/>
      <c r="G114" s="233"/>
      <c r="H114" s="233"/>
      <c r="I114" s="233"/>
      <c r="J114" s="233"/>
      <c r="K114" s="233"/>
      <c r="L114" s="233"/>
      <c r="M114" s="233"/>
    </row>
    <row r="115" spans="1:13" ht="14.25" x14ac:dyDescent="0.2">
      <c r="A115" s="231"/>
      <c r="B115" s="231"/>
      <c r="C115" s="232"/>
      <c r="D115" s="233"/>
      <c r="E115" s="233"/>
      <c r="F115" s="233"/>
      <c r="G115" s="233"/>
      <c r="H115" s="233"/>
      <c r="I115" s="233"/>
      <c r="J115" s="233"/>
      <c r="K115" s="233"/>
      <c r="L115" s="233"/>
      <c r="M115" s="233"/>
    </row>
    <row r="116" spans="1:13" ht="14.25" x14ac:dyDescent="0.2">
      <c r="A116" s="231"/>
      <c r="B116" s="231"/>
      <c r="C116" s="232"/>
      <c r="D116" s="233"/>
      <c r="E116" s="233"/>
      <c r="F116" s="233"/>
      <c r="G116" s="233"/>
      <c r="H116" s="233"/>
      <c r="I116" s="233"/>
      <c r="J116" s="233"/>
      <c r="K116" s="233"/>
      <c r="L116" s="233"/>
      <c r="M116" s="233"/>
    </row>
    <row r="117" spans="1:13" x14ac:dyDescent="0.2">
      <c r="A117" s="118"/>
      <c r="B117" s="118"/>
      <c r="C117" s="118"/>
      <c r="D117" s="233"/>
      <c r="E117" s="233"/>
      <c r="F117" s="233"/>
      <c r="G117" s="233"/>
      <c r="H117" s="233"/>
      <c r="I117" s="233"/>
      <c r="J117" s="233"/>
      <c r="K117" s="233"/>
      <c r="L117" s="233"/>
      <c r="M117" s="233"/>
    </row>
    <row r="118" spans="1:13" x14ac:dyDescent="0.2">
      <c r="A118" s="118"/>
      <c r="B118" s="118"/>
      <c r="C118" s="118"/>
      <c r="D118" s="233"/>
      <c r="E118" s="233"/>
      <c r="F118" s="233"/>
      <c r="G118" s="233"/>
      <c r="H118" s="233"/>
      <c r="I118" s="233"/>
      <c r="J118" s="233"/>
      <c r="K118" s="233"/>
      <c r="L118" s="233"/>
      <c r="M118" s="233"/>
    </row>
    <row r="119" spans="1:13" x14ac:dyDescent="0.2">
      <c r="A119" s="118"/>
      <c r="B119" s="118"/>
      <c r="C119" s="118"/>
      <c r="D119" s="233"/>
      <c r="E119" s="233"/>
      <c r="F119" s="233"/>
      <c r="G119" s="233"/>
      <c r="H119" s="233"/>
      <c r="I119" s="233"/>
      <c r="J119" s="233"/>
      <c r="K119" s="233"/>
      <c r="L119" s="233"/>
      <c r="M119" s="233"/>
    </row>
  </sheetData>
  <mergeCells count="13">
    <mergeCell ref="O79:P79"/>
    <mergeCell ref="I2:J2"/>
    <mergeCell ref="K2:L2"/>
    <mergeCell ref="K3:K4"/>
    <mergeCell ref="L3:L4"/>
    <mergeCell ref="O5:P5"/>
    <mergeCell ref="P16:Q16"/>
    <mergeCell ref="G2:H2"/>
    <mergeCell ref="A1:D1"/>
    <mergeCell ref="A2:A4"/>
    <mergeCell ref="B2:B4"/>
    <mergeCell ref="C2:D2"/>
    <mergeCell ref="E2:F2"/>
  </mergeCells>
  <hyperlinks>
    <hyperlink ref="O79" location="Indice!A1" display="Volver al Indice"/>
    <hyperlink ref="O79:P79" location="Indice!B19" display="Volver al Indice"/>
    <hyperlink ref="O5:P5" location="Indice!B19" display="Volver al Indice"/>
    <hyperlink ref="O5" location="Indice!A1" display="Volver al Indice"/>
  </hyperlinks>
  <pageMargins left="0.74803149606299213" right="0.74803149606299213" top="0.98425196850393704" bottom="0.98425196850393704" header="0" footer="0"/>
  <pageSetup scale="33"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19"/>
  <sheetViews>
    <sheetView showGridLines="0" zoomScale="75" zoomScaleNormal="75" workbookViewId="0">
      <pane xSplit="2" ySplit="4" topLeftCell="C5" activePane="bottomRight" state="frozen"/>
      <selection sqref="A1:A1048576"/>
      <selection pane="topRight" sqref="A1:A1048576"/>
      <selection pane="bottomLeft" sqref="A1:A1048576"/>
      <selection pane="bottomRight" activeCell="O5" sqref="O5:P5"/>
    </sheetView>
  </sheetViews>
  <sheetFormatPr baseColWidth="10" defaultColWidth="11.42578125" defaultRowHeight="12.75" x14ac:dyDescent="0.2"/>
  <cols>
    <col min="1" max="1" width="3.140625" style="122" customWidth="1"/>
    <col min="2" max="2" width="67.5703125" style="122" customWidth="1"/>
    <col min="3" max="3" width="14" style="122" customWidth="1"/>
    <col min="4" max="4" width="13.85546875" style="122" customWidth="1"/>
    <col min="5" max="5" width="14.5703125" style="122" customWidth="1"/>
    <col min="6" max="6" width="14.85546875" style="122" customWidth="1"/>
    <col min="7" max="7" width="12.5703125" style="122" customWidth="1"/>
    <col min="8" max="8" width="16.28515625" style="122" customWidth="1"/>
    <col min="9" max="9" width="13.42578125" style="122" customWidth="1"/>
    <col min="10" max="10" width="14.85546875" style="122" customWidth="1"/>
    <col min="11" max="11" width="10.5703125" style="122" customWidth="1"/>
    <col min="12" max="13" width="10.140625" style="122" customWidth="1"/>
    <col min="14" max="16384" width="11.42578125" style="122"/>
  </cols>
  <sheetData>
    <row r="1" spans="1:19" ht="15.75" thickBot="1" x14ac:dyDescent="0.25">
      <c r="A1" s="481" t="s">
        <v>181</v>
      </c>
      <c r="B1" s="481"/>
      <c r="C1" s="481"/>
      <c r="D1" s="481"/>
      <c r="E1" s="234"/>
      <c r="F1" s="234"/>
      <c r="G1" s="234"/>
      <c r="H1" s="234"/>
      <c r="I1" s="234"/>
      <c r="J1" s="234"/>
      <c r="K1" s="234"/>
      <c r="L1" s="234"/>
      <c r="M1" s="234"/>
    </row>
    <row r="2" spans="1:19" ht="30" customHeight="1" thickBot="1" x14ac:dyDescent="0.25">
      <c r="A2" s="473"/>
      <c r="B2" s="467" t="s">
        <v>0</v>
      </c>
      <c r="C2" s="477" t="s">
        <v>300</v>
      </c>
      <c r="D2" s="476"/>
      <c r="E2" s="477" t="s">
        <v>301</v>
      </c>
      <c r="F2" s="476"/>
      <c r="G2" s="477" t="s">
        <v>328</v>
      </c>
      <c r="H2" s="476"/>
      <c r="I2" s="477" t="s">
        <v>333</v>
      </c>
      <c r="J2" s="476"/>
      <c r="K2" s="477" t="s">
        <v>334</v>
      </c>
      <c r="L2" s="476"/>
      <c r="M2" s="235"/>
    </row>
    <row r="3" spans="1:19" ht="13.5" thickBot="1" x14ac:dyDescent="0.25">
      <c r="A3" s="474"/>
      <c r="B3" s="468"/>
      <c r="C3" s="100" t="s">
        <v>54</v>
      </c>
      <c r="D3" s="236" t="s">
        <v>55</v>
      </c>
      <c r="E3" s="100" t="s">
        <v>54</v>
      </c>
      <c r="F3" s="173" t="s">
        <v>55</v>
      </c>
      <c r="G3" s="100" t="s">
        <v>54</v>
      </c>
      <c r="H3" s="123" t="s">
        <v>55</v>
      </c>
      <c r="I3" s="100" t="s">
        <v>54</v>
      </c>
      <c r="J3" s="123" t="s">
        <v>55</v>
      </c>
      <c r="K3" s="484" t="s">
        <v>54</v>
      </c>
      <c r="L3" s="485" t="s">
        <v>55</v>
      </c>
      <c r="M3" s="237"/>
      <c r="S3" s="191"/>
    </row>
    <row r="4" spans="1:19" ht="14.25" customHeight="1" thickBot="1" x14ac:dyDescent="0.25">
      <c r="A4" s="475"/>
      <c r="B4" s="469"/>
      <c r="C4" s="102">
        <v>41000</v>
      </c>
      <c r="D4" s="174">
        <v>41000</v>
      </c>
      <c r="E4" s="102">
        <v>41091</v>
      </c>
      <c r="F4" s="238">
        <v>41091</v>
      </c>
      <c r="G4" s="102"/>
      <c r="H4" s="238"/>
      <c r="I4" s="102"/>
      <c r="J4" s="238"/>
      <c r="K4" s="484"/>
      <c r="L4" s="485"/>
      <c r="M4" s="237"/>
    </row>
    <row r="5" spans="1:19" ht="13.5" thickBot="1" x14ac:dyDescent="0.25">
      <c r="A5" s="125">
        <v>1</v>
      </c>
      <c r="B5" s="175" t="s">
        <v>1</v>
      </c>
      <c r="C5" s="371">
        <v>23741</v>
      </c>
      <c r="D5" s="107">
        <v>2187</v>
      </c>
      <c r="E5" s="367">
        <v>24654</v>
      </c>
      <c r="F5" s="366">
        <v>2245</v>
      </c>
      <c r="G5" s="367">
        <v>25300</v>
      </c>
      <c r="H5" s="364">
        <v>2315</v>
      </c>
      <c r="I5" s="367">
        <v>26405</v>
      </c>
      <c r="J5" s="364">
        <v>2389</v>
      </c>
      <c r="K5" s="367">
        <f>$I5-'Año 2011'!$I5</f>
        <v>3552</v>
      </c>
      <c r="L5" s="366">
        <f>$J5-'Año 2011'!$J5</f>
        <v>285</v>
      </c>
      <c r="M5" s="242"/>
      <c r="O5" s="458" t="s">
        <v>67</v>
      </c>
      <c r="P5" s="459"/>
    </row>
    <row r="6" spans="1:19" x14ac:dyDescent="0.2">
      <c r="A6" s="125">
        <v>2</v>
      </c>
      <c r="B6" s="135" t="s">
        <v>2</v>
      </c>
      <c r="C6" s="209">
        <v>49015</v>
      </c>
      <c r="D6" s="111">
        <v>2435</v>
      </c>
      <c r="E6" s="110">
        <v>50677</v>
      </c>
      <c r="F6" s="112">
        <v>2542</v>
      </c>
      <c r="G6" s="110">
        <v>51807</v>
      </c>
      <c r="H6" s="246">
        <v>2622</v>
      </c>
      <c r="I6" s="110">
        <v>53860</v>
      </c>
      <c r="J6" s="246">
        <v>2712</v>
      </c>
      <c r="K6" s="110">
        <f>$I6-'Año 2011'!$I6</f>
        <v>6875</v>
      </c>
      <c r="L6" s="112">
        <f>$J6-'Año 2011'!$J6</f>
        <v>404</v>
      </c>
      <c r="M6" s="242"/>
    </row>
    <row r="7" spans="1:19" x14ac:dyDescent="0.2">
      <c r="A7" s="125">
        <v>3</v>
      </c>
      <c r="B7" s="135" t="s">
        <v>3</v>
      </c>
      <c r="C7" s="209">
        <v>594309</v>
      </c>
      <c r="D7" s="111">
        <v>8779</v>
      </c>
      <c r="E7" s="110">
        <v>715727</v>
      </c>
      <c r="F7" s="112">
        <v>9170</v>
      </c>
      <c r="G7" s="110">
        <v>794614</v>
      </c>
      <c r="H7" s="246">
        <v>9448</v>
      </c>
      <c r="I7" s="110">
        <v>942097</v>
      </c>
      <c r="J7" s="246">
        <v>9740</v>
      </c>
      <c r="K7" s="110">
        <f>$I7-'Año 2011'!$I7</f>
        <v>452386</v>
      </c>
      <c r="L7" s="112">
        <f>$J7-'Año 2011'!$J7</f>
        <v>1349</v>
      </c>
      <c r="M7" s="242"/>
    </row>
    <row r="8" spans="1:19" x14ac:dyDescent="0.2">
      <c r="A8" s="125">
        <v>4</v>
      </c>
      <c r="B8" s="135" t="s">
        <v>4</v>
      </c>
      <c r="C8" s="209">
        <v>91377</v>
      </c>
      <c r="D8" s="111">
        <v>4909</v>
      </c>
      <c r="E8" s="110">
        <v>95476</v>
      </c>
      <c r="F8" s="112">
        <v>5139</v>
      </c>
      <c r="G8" s="110">
        <v>98296</v>
      </c>
      <c r="H8" s="246">
        <v>5353</v>
      </c>
      <c r="I8" s="110">
        <v>103262</v>
      </c>
      <c r="J8" s="246">
        <v>5591</v>
      </c>
      <c r="K8" s="110">
        <f>$I8-'Año 2011'!$I8</f>
        <v>15989</v>
      </c>
      <c r="L8" s="112">
        <f>$J8-'Año 2011'!$J8</f>
        <v>951</v>
      </c>
      <c r="M8" s="242"/>
    </row>
    <row r="9" spans="1:19" x14ac:dyDescent="0.2">
      <c r="A9" s="125">
        <v>5</v>
      </c>
      <c r="B9" s="135" t="s">
        <v>5</v>
      </c>
      <c r="C9" s="209">
        <v>481622</v>
      </c>
      <c r="D9" s="111">
        <v>6388</v>
      </c>
      <c r="E9" s="110">
        <v>510585</v>
      </c>
      <c r="F9" s="112">
        <v>6622</v>
      </c>
      <c r="G9" s="110">
        <v>527801</v>
      </c>
      <c r="H9" s="246">
        <v>6847</v>
      </c>
      <c r="I9" s="110">
        <v>559888</v>
      </c>
      <c r="J9" s="246">
        <v>7071</v>
      </c>
      <c r="K9" s="110">
        <f>$I9-'Año 2011'!$I9</f>
        <v>104661</v>
      </c>
      <c r="L9" s="112">
        <f>$J9-'Año 2011'!$J9</f>
        <v>967</v>
      </c>
      <c r="M9" s="242"/>
    </row>
    <row r="10" spans="1:19" x14ac:dyDescent="0.2">
      <c r="A10" s="125">
        <v>6</v>
      </c>
      <c r="B10" s="135" t="s">
        <v>6</v>
      </c>
      <c r="C10" s="209">
        <v>6893</v>
      </c>
      <c r="D10" s="111">
        <v>5304</v>
      </c>
      <c r="E10" s="110">
        <v>7110</v>
      </c>
      <c r="F10" s="112">
        <v>5387</v>
      </c>
      <c r="G10" s="110">
        <v>7285</v>
      </c>
      <c r="H10" s="246">
        <v>5477</v>
      </c>
      <c r="I10" s="110">
        <v>7573</v>
      </c>
      <c r="J10" s="246">
        <v>5558</v>
      </c>
      <c r="K10" s="110">
        <f>$I10-'Año 2011'!$I10</f>
        <v>908</v>
      </c>
      <c r="L10" s="112">
        <f>$J10-'Año 2011'!$J10</f>
        <v>377</v>
      </c>
      <c r="M10" s="242"/>
    </row>
    <row r="11" spans="1:19" x14ac:dyDescent="0.2">
      <c r="A11" s="125">
        <v>7</v>
      </c>
      <c r="B11" s="135" t="s">
        <v>7</v>
      </c>
      <c r="C11" s="209">
        <v>782064</v>
      </c>
      <c r="D11" s="111">
        <v>67716</v>
      </c>
      <c r="E11" s="110">
        <v>807228</v>
      </c>
      <c r="F11" s="112">
        <v>69620</v>
      </c>
      <c r="G11" s="110">
        <v>823820</v>
      </c>
      <c r="H11" s="246">
        <v>71514</v>
      </c>
      <c r="I11" s="110">
        <v>851284</v>
      </c>
      <c r="J11" s="246">
        <v>73405</v>
      </c>
      <c r="K11" s="110">
        <f>$I11-'Año 2011'!$I11</f>
        <v>94997</v>
      </c>
      <c r="L11" s="112">
        <f>$J11-'Año 2011'!$J11</f>
        <v>8037</v>
      </c>
      <c r="M11" s="242"/>
    </row>
    <row r="12" spans="1:19" x14ac:dyDescent="0.2">
      <c r="A12" s="125">
        <v>8</v>
      </c>
      <c r="B12" s="135" t="s">
        <v>8</v>
      </c>
      <c r="C12" s="209">
        <v>65422</v>
      </c>
      <c r="D12" s="111">
        <v>14688</v>
      </c>
      <c r="E12" s="110">
        <v>68194</v>
      </c>
      <c r="F12" s="112">
        <v>15273</v>
      </c>
      <c r="G12" s="110">
        <v>70149</v>
      </c>
      <c r="H12" s="246">
        <v>15800</v>
      </c>
      <c r="I12" s="110">
        <v>73936</v>
      </c>
      <c r="J12" s="246">
        <v>16389</v>
      </c>
      <c r="K12" s="110">
        <f>$I12-'Año 2011'!$I12</f>
        <v>11210</v>
      </c>
      <c r="L12" s="112">
        <f>$J12-'Año 2011'!$J12</f>
        <v>2273</v>
      </c>
      <c r="M12" s="242"/>
    </row>
    <row r="13" spans="1:19" x14ac:dyDescent="0.2">
      <c r="A13" s="125">
        <v>9</v>
      </c>
      <c r="B13" s="135" t="s">
        <v>9</v>
      </c>
      <c r="C13" s="209">
        <v>5360</v>
      </c>
      <c r="D13" s="111">
        <v>224</v>
      </c>
      <c r="E13" s="110">
        <v>5635</v>
      </c>
      <c r="F13" s="112">
        <v>230</v>
      </c>
      <c r="G13" s="110">
        <v>5809</v>
      </c>
      <c r="H13" s="246">
        <v>235</v>
      </c>
      <c r="I13" s="110">
        <v>6127</v>
      </c>
      <c r="J13" s="246">
        <v>242</v>
      </c>
      <c r="K13" s="110">
        <f>$I13-'Año 2011'!$I13</f>
        <v>1018</v>
      </c>
      <c r="L13" s="112">
        <f>$J13-'Año 2011'!$J13</f>
        <v>22</v>
      </c>
      <c r="M13" s="242"/>
    </row>
    <row r="14" spans="1:19" x14ac:dyDescent="0.2">
      <c r="A14" s="125">
        <v>10</v>
      </c>
      <c r="B14" s="135" t="s">
        <v>10</v>
      </c>
      <c r="C14" s="209">
        <v>4038</v>
      </c>
      <c r="D14" s="111">
        <v>1053</v>
      </c>
      <c r="E14" s="110">
        <v>4220</v>
      </c>
      <c r="F14" s="112">
        <v>1108</v>
      </c>
      <c r="G14" s="110">
        <v>4341</v>
      </c>
      <c r="H14" s="246">
        <v>1133</v>
      </c>
      <c r="I14" s="110">
        <v>4575</v>
      </c>
      <c r="J14" s="246">
        <v>1166</v>
      </c>
      <c r="K14" s="110">
        <f>$I14-'Año 2011'!$I14</f>
        <v>670</v>
      </c>
      <c r="L14" s="112">
        <f>$J14-'Año 2011'!$J14</f>
        <v>154</v>
      </c>
      <c r="M14" s="242"/>
    </row>
    <row r="15" spans="1:19" x14ac:dyDescent="0.2">
      <c r="A15" s="125">
        <v>11</v>
      </c>
      <c r="B15" s="135" t="s">
        <v>11</v>
      </c>
      <c r="C15" s="209">
        <v>357353</v>
      </c>
      <c r="D15" s="111">
        <v>12776</v>
      </c>
      <c r="E15" s="110">
        <v>373307</v>
      </c>
      <c r="F15" s="112">
        <v>13321</v>
      </c>
      <c r="G15" s="110">
        <v>384036</v>
      </c>
      <c r="H15" s="246">
        <v>13740</v>
      </c>
      <c r="I15" s="110">
        <v>403778</v>
      </c>
      <c r="J15" s="246">
        <v>14183</v>
      </c>
      <c r="K15" s="110">
        <f>$I15-'Año 2011'!$I15</f>
        <v>63122</v>
      </c>
      <c r="L15" s="112">
        <f>$J15-'Año 2011'!$J15</f>
        <v>1956</v>
      </c>
      <c r="M15" s="242"/>
    </row>
    <row r="16" spans="1:19" ht="15" x14ac:dyDescent="0.2">
      <c r="A16" s="125">
        <v>12</v>
      </c>
      <c r="B16" s="135" t="s">
        <v>12</v>
      </c>
      <c r="C16" s="209">
        <v>13933</v>
      </c>
      <c r="D16" s="111">
        <v>1063</v>
      </c>
      <c r="E16" s="110">
        <v>14576</v>
      </c>
      <c r="F16" s="112">
        <v>1105</v>
      </c>
      <c r="G16" s="110">
        <v>14986</v>
      </c>
      <c r="H16" s="246">
        <v>1142</v>
      </c>
      <c r="I16" s="110">
        <v>15783</v>
      </c>
      <c r="J16" s="246">
        <v>1187</v>
      </c>
      <c r="K16" s="110">
        <f>$I16-'Año 2011'!$I16</f>
        <v>2421</v>
      </c>
      <c r="L16" s="112">
        <f>$J16-'Año 2011'!$J16</f>
        <v>171</v>
      </c>
      <c r="M16" s="242"/>
      <c r="P16" s="457"/>
      <c r="Q16" s="457"/>
    </row>
    <row r="17" spans="1:13" x14ac:dyDescent="0.2">
      <c r="A17" s="125">
        <v>13</v>
      </c>
      <c r="B17" s="135" t="s">
        <v>13</v>
      </c>
      <c r="C17" s="209">
        <v>2530</v>
      </c>
      <c r="D17" s="111">
        <v>276</v>
      </c>
      <c r="E17" s="110">
        <v>2641</v>
      </c>
      <c r="F17" s="112">
        <v>282</v>
      </c>
      <c r="G17" s="110">
        <v>2716</v>
      </c>
      <c r="H17" s="246">
        <v>290</v>
      </c>
      <c r="I17" s="110">
        <v>2833</v>
      </c>
      <c r="J17" s="246">
        <v>297</v>
      </c>
      <c r="K17" s="110">
        <f>$I17-'Año 2011'!$I17</f>
        <v>413</v>
      </c>
      <c r="L17" s="112">
        <f>$J17-'Año 2011'!$J17</f>
        <v>35</v>
      </c>
      <c r="M17" s="242"/>
    </row>
    <row r="18" spans="1:13" x14ac:dyDescent="0.2">
      <c r="A18" s="125">
        <v>14</v>
      </c>
      <c r="B18" s="135" t="s">
        <v>14</v>
      </c>
      <c r="C18" s="209">
        <v>7449</v>
      </c>
      <c r="D18" s="111">
        <v>828</v>
      </c>
      <c r="E18" s="110">
        <v>7726</v>
      </c>
      <c r="F18" s="112">
        <v>845</v>
      </c>
      <c r="G18" s="110">
        <v>7906</v>
      </c>
      <c r="H18" s="246">
        <v>878</v>
      </c>
      <c r="I18" s="110">
        <v>8216</v>
      </c>
      <c r="J18" s="246">
        <v>899</v>
      </c>
      <c r="K18" s="110">
        <f>$I18-'Año 2011'!$I18</f>
        <v>1070</v>
      </c>
      <c r="L18" s="112">
        <f>$J18-'Año 2011'!$J18</f>
        <v>106</v>
      </c>
      <c r="M18" s="242"/>
    </row>
    <row r="19" spans="1:13" x14ac:dyDescent="0.2">
      <c r="A19" s="125">
        <v>15</v>
      </c>
      <c r="B19" s="135" t="s">
        <v>15</v>
      </c>
      <c r="C19" s="209">
        <v>18162</v>
      </c>
      <c r="D19" s="111">
        <v>1609</v>
      </c>
      <c r="E19" s="110">
        <v>18738</v>
      </c>
      <c r="F19" s="112">
        <v>1674</v>
      </c>
      <c r="G19" s="110">
        <v>19153</v>
      </c>
      <c r="H19" s="246">
        <v>1729</v>
      </c>
      <c r="I19" s="110">
        <v>19887</v>
      </c>
      <c r="J19" s="246">
        <v>1793</v>
      </c>
      <c r="K19" s="110">
        <f>$I19-'Año 2011'!$I19</f>
        <v>2325</v>
      </c>
      <c r="L19" s="112">
        <f>$J19-'Año 2011'!$J19</f>
        <v>244</v>
      </c>
      <c r="M19" s="242"/>
    </row>
    <row r="20" spans="1:13" x14ac:dyDescent="0.2">
      <c r="A20" s="125">
        <v>16</v>
      </c>
      <c r="B20" s="135" t="s">
        <v>16</v>
      </c>
      <c r="C20" s="209">
        <v>11599</v>
      </c>
      <c r="D20" s="111">
        <v>1782</v>
      </c>
      <c r="E20" s="110">
        <v>11990</v>
      </c>
      <c r="F20" s="112">
        <v>1847</v>
      </c>
      <c r="G20" s="110">
        <v>12230</v>
      </c>
      <c r="H20" s="246">
        <v>1908</v>
      </c>
      <c r="I20" s="110">
        <v>12670</v>
      </c>
      <c r="J20" s="246">
        <v>1961</v>
      </c>
      <c r="K20" s="110">
        <f>$I20-'Año 2011'!$I20</f>
        <v>1434</v>
      </c>
      <c r="L20" s="112">
        <f>$J20-'Año 2011'!$J20</f>
        <v>251</v>
      </c>
      <c r="M20" s="242"/>
    </row>
    <row r="21" spans="1:13" x14ac:dyDescent="0.2">
      <c r="A21" s="125">
        <v>17</v>
      </c>
      <c r="B21" s="135" t="s">
        <v>17</v>
      </c>
      <c r="C21" s="209">
        <v>10617</v>
      </c>
      <c r="D21" s="111">
        <v>1832</v>
      </c>
      <c r="E21" s="110">
        <v>11075</v>
      </c>
      <c r="F21" s="112">
        <v>1906</v>
      </c>
      <c r="G21" s="110">
        <v>11368</v>
      </c>
      <c r="H21" s="246">
        <v>1971</v>
      </c>
      <c r="I21" s="110">
        <v>11968</v>
      </c>
      <c r="J21" s="246">
        <v>2023</v>
      </c>
      <c r="K21" s="110">
        <f>$I21-'Año 2011'!$I21</f>
        <v>1755</v>
      </c>
      <c r="L21" s="112">
        <f>$J21-'Año 2011'!$J21</f>
        <v>272</v>
      </c>
      <c r="M21" s="242"/>
    </row>
    <row r="22" spans="1:13" s="150" customFormat="1" x14ac:dyDescent="0.2">
      <c r="A22" s="125">
        <v>18</v>
      </c>
      <c r="B22" s="135" t="s">
        <v>18</v>
      </c>
      <c r="C22" s="340" t="s">
        <v>58</v>
      </c>
      <c r="D22" s="111">
        <v>3758</v>
      </c>
      <c r="E22" s="340" t="s">
        <v>58</v>
      </c>
      <c r="F22" s="112">
        <v>3934</v>
      </c>
      <c r="G22" s="340" t="s">
        <v>58</v>
      </c>
      <c r="H22" s="246">
        <v>4085</v>
      </c>
      <c r="I22" s="340" t="s">
        <v>58</v>
      </c>
      <c r="J22" s="246">
        <v>4279</v>
      </c>
      <c r="K22" s="338">
        <v>3773</v>
      </c>
      <c r="L22" s="112">
        <f>$J22-'Año 2011'!$J22</f>
        <v>720</v>
      </c>
      <c r="M22" s="247"/>
    </row>
    <row r="23" spans="1:13" x14ac:dyDescent="0.2">
      <c r="A23" s="125">
        <v>19</v>
      </c>
      <c r="B23" s="135" t="s">
        <v>19</v>
      </c>
      <c r="C23" s="209">
        <v>2192959</v>
      </c>
      <c r="D23" s="111">
        <v>70526</v>
      </c>
      <c r="E23" s="110">
        <v>2291708</v>
      </c>
      <c r="F23" s="112">
        <v>74439</v>
      </c>
      <c r="G23" s="110">
        <v>2369299</v>
      </c>
      <c r="H23" s="246">
        <v>77831</v>
      </c>
      <c r="I23" s="110">
        <v>2453570</v>
      </c>
      <c r="J23" s="246">
        <v>79454</v>
      </c>
      <c r="K23" s="110">
        <f>$I23-'Año 2011'!$I23</f>
        <v>298260</v>
      </c>
      <c r="L23" s="112">
        <f>$J23-'Año 2011'!$J23</f>
        <v>10043</v>
      </c>
      <c r="M23" s="242"/>
    </row>
    <row r="24" spans="1:13" x14ac:dyDescent="0.2">
      <c r="A24" s="125">
        <v>20</v>
      </c>
      <c r="B24" s="135" t="s">
        <v>20</v>
      </c>
      <c r="C24" s="209">
        <v>157649</v>
      </c>
      <c r="D24" s="111">
        <v>592</v>
      </c>
      <c r="E24" s="110">
        <v>164504</v>
      </c>
      <c r="F24" s="112">
        <v>625</v>
      </c>
      <c r="G24" s="110">
        <v>171420</v>
      </c>
      <c r="H24" s="246">
        <v>665</v>
      </c>
      <c r="I24" s="110">
        <v>178471</v>
      </c>
      <c r="J24" s="246">
        <v>691</v>
      </c>
      <c r="K24" s="110">
        <f>$I24-'Año 2011'!$I24</f>
        <v>24561</v>
      </c>
      <c r="L24" s="112">
        <f>$J24-'Año 2011'!$J24</f>
        <v>117</v>
      </c>
      <c r="M24" s="242"/>
    </row>
    <row r="25" spans="1:13" x14ac:dyDescent="0.2">
      <c r="A25" s="125">
        <v>21</v>
      </c>
      <c r="B25" s="135" t="s">
        <v>21</v>
      </c>
      <c r="C25" s="209">
        <v>2099674</v>
      </c>
      <c r="D25" s="111">
        <v>145977</v>
      </c>
      <c r="E25" s="110">
        <v>2144641</v>
      </c>
      <c r="F25" s="112">
        <v>150491</v>
      </c>
      <c r="G25" s="110">
        <v>2175921</v>
      </c>
      <c r="H25" s="246">
        <v>154608</v>
      </c>
      <c r="I25" s="110">
        <v>2225255</v>
      </c>
      <c r="J25" s="246">
        <v>158515</v>
      </c>
      <c r="K25" s="110">
        <f>$I25-'Año 2011'!$I25</f>
        <v>164883</v>
      </c>
      <c r="L25" s="112">
        <f>$J25-'Año 2011'!$J25</f>
        <v>16575</v>
      </c>
      <c r="M25" s="242"/>
    </row>
    <row r="26" spans="1:13" x14ac:dyDescent="0.2">
      <c r="A26" s="125">
        <v>22</v>
      </c>
      <c r="B26" s="135" t="s">
        <v>22</v>
      </c>
      <c r="C26" s="209">
        <v>5689</v>
      </c>
      <c r="D26" s="111">
        <v>1455</v>
      </c>
      <c r="E26" s="110">
        <v>5847</v>
      </c>
      <c r="F26" s="112">
        <v>1494</v>
      </c>
      <c r="G26" s="110">
        <v>5951</v>
      </c>
      <c r="H26" s="246">
        <v>1522</v>
      </c>
      <c r="I26" s="110">
        <v>6128</v>
      </c>
      <c r="J26" s="246">
        <v>1553</v>
      </c>
      <c r="K26" s="110">
        <f>$I26-'Año 2011'!$I26</f>
        <v>588</v>
      </c>
      <c r="L26" s="112">
        <f>$J26-'Año 2011'!$J26</f>
        <v>148</v>
      </c>
      <c r="M26" s="242"/>
    </row>
    <row r="27" spans="1:13" x14ac:dyDescent="0.2">
      <c r="A27" s="125">
        <v>23</v>
      </c>
      <c r="B27" s="135" t="s">
        <v>23</v>
      </c>
      <c r="C27" s="209">
        <v>551131</v>
      </c>
      <c r="D27" s="111">
        <v>79481</v>
      </c>
      <c r="E27" s="110">
        <v>583876</v>
      </c>
      <c r="F27" s="112">
        <v>82824</v>
      </c>
      <c r="G27" s="110">
        <v>601906</v>
      </c>
      <c r="H27" s="246">
        <v>85670</v>
      </c>
      <c r="I27" s="110">
        <v>633021</v>
      </c>
      <c r="J27" s="246">
        <v>88354</v>
      </c>
      <c r="K27" s="110">
        <f>$I27-'Año 2011'!$I27</f>
        <v>104547</v>
      </c>
      <c r="L27" s="112">
        <f>$J27-'Año 2011'!$J27</f>
        <v>12562</v>
      </c>
      <c r="M27" s="242"/>
    </row>
    <row r="28" spans="1:13" x14ac:dyDescent="0.2">
      <c r="A28" s="125">
        <v>24</v>
      </c>
      <c r="B28" s="135" t="s">
        <v>24</v>
      </c>
      <c r="C28" s="209">
        <v>140556</v>
      </c>
      <c r="D28" s="111">
        <v>3766</v>
      </c>
      <c r="E28" s="110">
        <v>145048</v>
      </c>
      <c r="F28" s="112">
        <v>3901</v>
      </c>
      <c r="G28" s="110">
        <v>147993</v>
      </c>
      <c r="H28" s="246">
        <v>4030</v>
      </c>
      <c r="I28" s="110">
        <v>153282</v>
      </c>
      <c r="J28" s="246">
        <v>4183</v>
      </c>
      <c r="K28" s="110">
        <f>$I28-'Año 2011'!$I28</f>
        <v>17199</v>
      </c>
      <c r="L28" s="244">
        <f>$J28-'Año 2011'!$J28</f>
        <v>593</v>
      </c>
      <c r="M28" s="245"/>
    </row>
    <row r="29" spans="1:13" x14ac:dyDescent="0.2">
      <c r="A29" s="125">
        <v>25</v>
      </c>
      <c r="B29" s="135" t="s">
        <v>25</v>
      </c>
      <c r="C29" s="209">
        <v>30016</v>
      </c>
      <c r="D29" s="111">
        <v>3444</v>
      </c>
      <c r="E29" s="110">
        <v>31351</v>
      </c>
      <c r="F29" s="112">
        <v>3589</v>
      </c>
      <c r="G29" s="110">
        <v>32273</v>
      </c>
      <c r="H29" s="246">
        <v>3698</v>
      </c>
      <c r="I29" s="110">
        <v>34048</v>
      </c>
      <c r="J29" s="246">
        <v>3816</v>
      </c>
      <c r="K29" s="110">
        <f>$I29-'Año 2011'!$I29</f>
        <v>5407</v>
      </c>
      <c r="L29" s="112">
        <f>$J29-'Año 2011'!$J29</f>
        <v>493</v>
      </c>
      <c r="M29" s="242"/>
    </row>
    <row r="30" spans="1:13" ht="25.5" x14ac:dyDescent="0.2">
      <c r="A30" s="125">
        <v>26</v>
      </c>
      <c r="B30" s="135" t="s">
        <v>170</v>
      </c>
      <c r="C30" s="209">
        <v>112623</v>
      </c>
      <c r="D30" s="111">
        <v>8694</v>
      </c>
      <c r="E30" s="110">
        <v>118591</v>
      </c>
      <c r="F30" s="112">
        <v>9176</v>
      </c>
      <c r="G30" s="110">
        <v>122643</v>
      </c>
      <c r="H30" s="246">
        <v>9598</v>
      </c>
      <c r="I30" s="110">
        <v>129573</v>
      </c>
      <c r="J30" s="246">
        <v>9992</v>
      </c>
      <c r="K30" s="110">
        <f>$I30-'Año 2011'!$I30</f>
        <v>22784</v>
      </c>
      <c r="L30" s="112">
        <f>$J30-'Año 2011'!$J30</f>
        <v>1767</v>
      </c>
      <c r="M30" s="247"/>
    </row>
    <row r="31" spans="1:13" x14ac:dyDescent="0.2">
      <c r="A31" s="125">
        <v>27</v>
      </c>
      <c r="B31" s="135" t="s">
        <v>27</v>
      </c>
      <c r="C31" s="209">
        <v>77641</v>
      </c>
      <c r="D31" s="111">
        <v>842</v>
      </c>
      <c r="E31" s="110">
        <v>81542</v>
      </c>
      <c r="F31" s="112">
        <v>872</v>
      </c>
      <c r="G31" s="110">
        <v>84217</v>
      </c>
      <c r="H31" s="246">
        <v>904</v>
      </c>
      <c r="I31" s="110">
        <v>89057</v>
      </c>
      <c r="J31" s="246">
        <v>941</v>
      </c>
      <c r="K31" s="110">
        <f>$I31-'Año 2011'!$I31</f>
        <v>15548</v>
      </c>
      <c r="L31" s="112">
        <f>$J31-'Año 2011'!$J31</f>
        <v>141</v>
      </c>
      <c r="M31" s="242"/>
    </row>
    <row r="32" spans="1:13" x14ac:dyDescent="0.2">
      <c r="A32" s="125">
        <v>28</v>
      </c>
      <c r="B32" s="135" t="s">
        <v>28</v>
      </c>
      <c r="C32" s="209">
        <v>21821</v>
      </c>
      <c r="D32" s="111">
        <v>3321</v>
      </c>
      <c r="E32" s="110">
        <v>22816</v>
      </c>
      <c r="F32" s="112">
        <v>3430</v>
      </c>
      <c r="G32" s="110">
        <v>23521</v>
      </c>
      <c r="H32" s="246">
        <v>3508</v>
      </c>
      <c r="I32" s="110">
        <v>24752</v>
      </c>
      <c r="J32" s="246">
        <v>3624</v>
      </c>
      <c r="K32" s="110">
        <f>$I32-'Año 2011'!$I32</f>
        <v>3928</v>
      </c>
      <c r="L32" s="112">
        <f>$J32-'Año 2011'!$J32</f>
        <v>426</v>
      </c>
      <c r="M32" s="242"/>
    </row>
    <row r="33" spans="1:13" x14ac:dyDescent="0.2">
      <c r="A33" s="125">
        <v>29</v>
      </c>
      <c r="B33" s="135" t="s">
        <v>29</v>
      </c>
      <c r="C33" s="209">
        <v>718457</v>
      </c>
      <c r="D33" s="111">
        <v>6447</v>
      </c>
      <c r="E33" s="110">
        <v>757124</v>
      </c>
      <c r="F33" s="112">
        <v>6893</v>
      </c>
      <c r="G33" s="110">
        <v>782895</v>
      </c>
      <c r="H33" s="246">
        <v>7270</v>
      </c>
      <c r="I33" s="110">
        <v>830835</v>
      </c>
      <c r="J33" s="246">
        <v>7683</v>
      </c>
      <c r="K33" s="110">
        <f>$I33-'Año 2011'!$I33</f>
        <v>149663</v>
      </c>
      <c r="L33" s="112">
        <f>$J33-'Año 2011'!$J33</f>
        <v>1670</v>
      </c>
      <c r="M33" s="242"/>
    </row>
    <row r="34" spans="1:13" x14ac:dyDescent="0.2">
      <c r="A34" s="125">
        <v>30</v>
      </c>
      <c r="B34" s="135" t="s">
        <v>30</v>
      </c>
      <c r="C34" s="209">
        <v>54082</v>
      </c>
      <c r="D34" s="111">
        <v>2946</v>
      </c>
      <c r="E34" s="110">
        <v>56700</v>
      </c>
      <c r="F34" s="112">
        <v>3095</v>
      </c>
      <c r="G34" s="110">
        <v>58307</v>
      </c>
      <c r="H34" s="246">
        <v>3201</v>
      </c>
      <c r="I34" s="110">
        <v>61204</v>
      </c>
      <c r="J34" s="246">
        <v>3313</v>
      </c>
      <c r="K34" s="110">
        <f>$I34-'Año 2011'!$I34</f>
        <v>9749</v>
      </c>
      <c r="L34" s="112">
        <f>$J34-'Año 2011'!$J34</f>
        <v>508</v>
      </c>
      <c r="M34" s="242"/>
    </row>
    <row r="35" spans="1:13" x14ac:dyDescent="0.2">
      <c r="A35" s="125">
        <v>31</v>
      </c>
      <c r="B35" s="135" t="s">
        <v>31</v>
      </c>
      <c r="C35" s="209">
        <v>133321</v>
      </c>
      <c r="D35" s="111">
        <v>3084</v>
      </c>
      <c r="E35" s="110">
        <v>143445</v>
      </c>
      <c r="F35" s="112">
        <v>3196</v>
      </c>
      <c r="G35" s="110">
        <v>150661</v>
      </c>
      <c r="H35" s="246">
        <v>3300</v>
      </c>
      <c r="I35" s="110">
        <v>164875</v>
      </c>
      <c r="J35" s="246">
        <v>3417</v>
      </c>
      <c r="K35" s="110">
        <f>$I35-'Año 2011'!$I35</f>
        <v>38929</v>
      </c>
      <c r="L35" s="112">
        <f>$J35-'Año 2011'!$J35</f>
        <v>470</v>
      </c>
      <c r="M35" s="242"/>
    </row>
    <row r="36" spans="1:13" x14ac:dyDescent="0.2">
      <c r="A36" s="125">
        <v>32</v>
      </c>
      <c r="B36" s="135" t="s">
        <v>32</v>
      </c>
      <c r="C36" s="209">
        <v>11446</v>
      </c>
      <c r="D36" s="111">
        <v>1037</v>
      </c>
      <c r="E36" s="110">
        <v>12007</v>
      </c>
      <c r="F36" s="112">
        <v>1070</v>
      </c>
      <c r="G36" s="110">
        <v>12394</v>
      </c>
      <c r="H36" s="246">
        <v>1103</v>
      </c>
      <c r="I36" s="110">
        <v>13127</v>
      </c>
      <c r="J36" s="246">
        <v>1156</v>
      </c>
      <c r="K36" s="110">
        <f>$I36-'Año 2011'!$I36</f>
        <v>2284</v>
      </c>
      <c r="L36" s="112">
        <f>$J36-'Año 2011'!$J36</f>
        <v>172</v>
      </c>
      <c r="M36" s="242"/>
    </row>
    <row r="37" spans="1:13" x14ac:dyDescent="0.2">
      <c r="A37" s="125">
        <v>33</v>
      </c>
      <c r="B37" s="135" t="s">
        <v>33</v>
      </c>
      <c r="C37" s="209">
        <v>3042</v>
      </c>
      <c r="D37" s="111">
        <v>200</v>
      </c>
      <c r="E37" s="110">
        <v>3178</v>
      </c>
      <c r="F37" s="112">
        <v>210</v>
      </c>
      <c r="G37" s="110">
        <v>3256</v>
      </c>
      <c r="H37" s="246">
        <v>217</v>
      </c>
      <c r="I37" s="110">
        <v>3413</v>
      </c>
      <c r="J37" s="246">
        <v>229</v>
      </c>
      <c r="K37" s="110">
        <f>$I37-'Año 2011'!$I37</f>
        <v>489</v>
      </c>
      <c r="L37" s="112">
        <f>$J37-'Año 2011'!$J37</f>
        <v>40</v>
      </c>
      <c r="M37" s="242"/>
    </row>
    <row r="38" spans="1:13" x14ac:dyDescent="0.2">
      <c r="A38" s="125">
        <v>34</v>
      </c>
      <c r="B38" s="135" t="s">
        <v>34</v>
      </c>
      <c r="C38" s="209">
        <v>772007</v>
      </c>
      <c r="D38" s="111">
        <v>132673</v>
      </c>
      <c r="E38" s="110">
        <v>793742</v>
      </c>
      <c r="F38" s="112">
        <v>137964</v>
      </c>
      <c r="G38" s="110">
        <v>808188</v>
      </c>
      <c r="H38" s="246">
        <v>142438</v>
      </c>
      <c r="I38" s="110">
        <v>831739</v>
      </c>
      <c r="J38" s="246">
        <v>146942</v>
      </c>
      <c r="K38" s="110">
        <f>$I38-'Año 2011'!$I38</f>
        <v>81590</v>
      </c>
      <c r="L38" s="112">
        <f>$J38-'Año 2011'!$J38</f>
        <v>19088</v>
      </c>
      <c r="M38" s="242"/>
    </row>
    <row r="39" spans="1:13" ht="14.25" customHeight="1" x14ac:dyDescent="0.2">
      <c r="A39" s="125">
        <v>35</v>
      </c>
      <c r="B39" s="135" t="s">
        <v>35</v>
      </c>
      <c r="C39" s="209">
        <v>25318</v>
      </c>
      <c r="D39" s="111">
        <v>1679</v>
      </c>
      <c r="E39" s="110">
        <v>26736</v>
      </c>
      <c r="F39" s="112">
        <v>1761</v>
      </c>
      <c r="G39" s="110">
        <v>27606</v>
      </c>
      <c r="H39" s="246">
        <v>1838</v>
      </c>
      <c r="I39" s="110">
        <v>29125</v>
      </c>
      <c r="J39" s="246">
        <v>1918</v>
      </c>
      <c r="K39" s="110">
        <f>$I39-'Año 2011'!$I39</f>
        <v>5030</v>
      </c>
      <c r="L39" s="112">
        <f>$J39-'Año 2011'!$J39</f>
        <v>326</v>
      </c>
      <c r="M39" s="247"/>
    </row>
    <row r="40" spans="1:13" x14ac:dyDescent="0.2">
      <c r="A40" s="125">
        <v>36</v>
      </c>
      <c r="B40" s="135" t="s">
        <v>36</v>
      </c>
      <c r="C40" s="209">
        <v>253331</v>
      </c>
      <c r="D40" s="111">
        <v>853</v>
      </c>
      <c r="E40" s="110">
        <v>266086</v>
      </c>
      <c r="F40" s="112">
        <v>893</v>
      </c>
      <c r="G40" s="110">
        <v>274875</v>
      </c>
      <c r="H40" s="246">
        <v>939</v>
      </c>
      <c r="I40" s="110">
        <v>291420</v>
      </c>
      <c r="J40" s="246">
        <v>982</v>
      </c>
      <c r="K40" s="110">
        <f>$I40-'Año 2011'!$I40</f>
        <v>51410</v>
      </c>
      <c r="L40" s="112">
        <f>$J40-'Año 2011'!$J40</f>
        <v>179</v>
      </c>
      <c r="M40" s="242"/>
    </row>
    <row r="41" spans="1:13" ht="12.75" customHeight="1" x14ac:dyDescent="0.2">
      <c r="A41" s="125">
        <v>37</v>
      </c>
      <c r="B41" s="135" t="s">
        <v>37</v>
      </c>
      <c r="C41" s="209">
        <v>99797</v>
      </c>
      <c r="D41" s="111">
        <v>4398</v>
      </c>
      <c r="E41" s="110">
        <v>106884</v>
      </c>
      <c r="F41" s="112">
        <v>4622</v>
      </c>
      <c r="G41" s="110">
        <v>111300</v>
      </c>
      <c r="H41" s="246">
        <v>4804</v>
      </c>
      <c r="I41" s="110">
        <v>119186</v>
      </c>
      <c r="J41" s="246">
        <v>5005</v>
      </c>
      <c r="K41" s="110">
        <f>$I41-'Año 2011'!$I41</f>
        <v>26070</v>
      </c>
      <c r="L41" s="112">
        <f>$J41-'Año 2011'!$J41</f>
        <v>868</v>
      </c>
      <c r="M41" s="247"/>
    </row>
    <row r="42" spans="1:13" ht="25.5" x14ac:dyDescent="0.2">
      <c r="A42" s="125">
        <v>38</v>
      </c>
      <c r="B42" s="135" t="s">
        <v>38</v>
      </c>
      <c r="C42" s="209">
        <v>143398</v>
      </c>
      <c r="D42" s="111">
        <v>4792</v>
      </c>
      <c r="E42" s="110">
        <v>147539</v>
      </c>
      <c r="F42" s="112">
        <v>5003</v>
      </c>
      <c r="G42" s="110">
        <v>150639</v>
      </c>
      <c r="H42" s="246">
        <v>5164</v>
      </c>
      <c r="I42" s="110">
        <v>155701</v>
      </c>
      <c r="J42" s="246">
        <v>5315</v>
      </c>
      <c r="K42" s="110">
        <f>$I42-'Año 2011'!$I42</f>
        <v>15903</v>
      </c>
      <c r="L42" s="112">
        <f>$J42-'Año 2011'!$J42</f>
        <v>701</v>
      </c>
      <c r="M42" s="247"/>
    </row>
    <row r="43" spans="1:13" x14ac:dyDescent="0.2">
      <c r="A43" s="125">
        <v>39</v>
      </c>
      <c r="B43" s="135" t="s">
        <v>39</v>
      </c>
      <c r="C43" s="209">
        <v>161401</v>
      </c>
      <c r="D43" s="111">
        <v>22457</v>
      </c>
      <c r="E43" s="110">
        <v>168761</v>
      </c>
      <c r="F43" s="112">
        <v>23735</v>
      </c>
      <c r="G43" s="110">
        <v>173725</v>
      </c>
      <c r="H43" s="246">
        <v>24576</v>
      </c>
      <c r="I43" s="110">
        <v>181261</v>
      </c>
      <c r="J43" s="246">
        <v>25425</v>
      </c>
      <c r="K43" s="110">
        <f>$I43-'Año 2011'!$I43</f>
        <v>24724</v>
      </c>
      <c r="L43" s="112">
        <f>$J43-'Año 2011'!$J43</f>
        <v>3766</v>
      </c>
      <c r="M43" s="242"/>
    </row>
    <row r="44" spans="1:13" x14ac:dyDescent="0.2">
      <c r="A44" s="125">
        <v>40</v>
      </c>
      <c r="B44" s="135" t="s">
        <v>40</v>
      </c>
      <c r="C44" s="209">
        <v>15260</v>
      </c>
      <c r="D44" s="111">
        <v>1518</v>
      </c>
      <c r="E44" s="110">
        <v>15960</v>
      </c>
      <c r="F44" s="112">
        <v>1628</v>
      </c>
      <c r="G44" s="110">
        <v>16444</v>
      </c>
      <c r="H44" s="246">
        <v>1694</v>
      </c>
      <c r="I44" s="110">
        <v>17180</v>
      </c>
      <c r="J44" s="246">
        <v>1757</v>
      </c>
      <c r="K44" s="110">
        <f>$I44-'Año 2011'!$I44</f>
        <v>2578</v>
      </c>
      <c r="L44" s="112">
        <f>$J44-'Año 2011'!$J44</f>
        <v>341</v>
      </c>
      <c r="M44" s="242"/>
    </row>
    <row r="45" spans="1:13" ht="25.5" x14ac:dyDescent="0.2">
      <c r="A45" s="125">
        <v>41</v>
      </c>
      <c r="B45" s="135" t="s">
        <v>41</v>
      </c>
      <c r="C45" s="209">
        <v>244471</v>
      </c>
      <c r="D45" s="111">
        <v>7258</v>
      </c>
      <c r="E45" s="110">
        <v>260837</v>
      </c>
      <c r="F45" s="112">
        <v>7743</v>
      </c>
      <c r="G45" s="110">
        <v>270940</v>
      </c>
      <c r="H45" s="246">
        <v>8196</v>
      </c>
      <c r="I45" s="110">
        <v>289365</v>
      </c>
      <c r="J45" s="246">
        <v>8682</v>
      </c>
      <c r="K45" s="110">
        <f>$I45-'Año 2011'!$I45</f>
        <v>62224</v>
      </c>
      <c r="L45" s="112">
        <f>$J45-'Año 2011'!$J45</f>
        <v>1895</v>
      </c>
      <c r="M45" s="247"/>
    </row>
    <row r="46" spans="1:13" ht="25.5" x14ac:dyDescent="0.2">
      <c r="A46" s="125">
        <v>42</v>
      </c>
      <c r="B46" s="135" t="s">
        <v>42</v>
      </c>
      <c r="C46" s="209">
        <v>3598</v>
      </c>
      <c r="D46" s="111">
        <v>428</v>
      </c>
      <c r="E46" s="110">
        <v>3783</v>
      </c>
      <c r="F46" s="112">
        <v>445</v>
      </c>
      <c r="G46" s="110">
        <v>3893</v>
      </c>
      <c r="H46" s="246">
        <v>461</v>
      </c>
      <c r="I46" s="110">
        <v>4138</v>
      </c>
      <c r="J46" s="246">
        <v>478</v>
      </c>
      <c r="K46" s="110">
        <f>$I46-'Año 2011'!$I46</f>
        <v>730</v>
      </c>
      <c r="L46" s="112">
        <f>$J46-'Año 2011'!$J46</f>
        <v>76</v>
      </c>
      <c r="M46" s="247"/>
    </row>
    <row r="47" spans="1:13" ht="25.5" x14ac:dyDescent="0.2">
      <c r="A47" s="125">
        <v>43</v>
      </c>
      <c r="B47" s="135" t="s">
        <v>169</v>
      </c>
      <c r="C47" s="209">
        <v>5047</v>
      </c>
      <c r="D47" s="111">
        <v>829</v>
      </c>
      <c r="E47" s="110">
        <v>5342</v>
      </c>
      <c r="F47" s="112">
        <v>878</v>
      </c>
      <c r="G47" s="110">
        <v>5563</v>
      </c>
      <c r="H47" s="246">
        <v>919</v>
      </c>
      <c r="I47" s="110">
        <v>5966</v>
      </c>
      <c r="J47" s="246">
        <v>947</v>
      </c>
      <c r="K47" s="110">
        <f>$I47-'Año 2011'!$I47</f>
        <v>1224</v>
      </c>
      <c r="L47" s="112">
        <f>$J47-'Año 2011'!$J47</f>
        <v>167</v>
      </c>
      <c r="M47" s="247"/>
    </row>
    <row r="48" spans="1:13" x14ac:dyDescent="0.2">
      <c r="A48" s="125">
        <v>44</v>
      </c>
      <c r="B48" s="135" t="s">
        <v>172</v>
      </c>
      <c r="C48" s="209">
        <v>13467</v>
      </c>
      <c r="D48" s="111">
        <v>6316</v>
      </c>
      <c r="E48" s="110">
        <v>14211</v>
      </c>
      <c r="F48" s="112">
        <v>6699</v>
      </c>
      <c r="G48" s="110">
        <v>14698</v>
      </c>
      <c r="H48" s="246">
        <v>6996</v>
      </c>
      <c r="I48" s="110">
        <v>15639</v>
      </c>
      <c r="J48" s="246">
        <v>7264</v>
      </c>
      <c r="K48" s="110">
        <f>$I48-'Año 2011'!$I48</f>
        <v>2818</v>
      </c>
      <c r="L48" s="112">
        <f>$J48-'Año 2011'!$J48</f>
        <v>1335</v>
      </c>
      <c r="M48" s="242"/>
    </row>
    <row r="49" spans="1:13" x14ac:dyDescent="0.2">
      <c r="A49" s="125">
        <v>45</v>
      </c>
      <c r="B49" s="135" t="s">
        <v>43</v>
      </c>
      <c r="C49" s="209">
        <v>4276</v>
      </c>
      <c r="D49" s="111">
        <v>627</v>
      </c>
      <c r="E49" s="110">
        <v>4500</v>
      </c>
      <c r="F49" s="112">
        <v>649</v>
      </c>
      <c r="G49" s="110">
        <v>4667</v>
      </c>
      <c r="H49" s="246">
        <v>674</v>
      </c>
      <c r="I49" s="110">
        <v>4961</v>
      </c>
      <c r="J49" s="246">
        <v>710</v>
      </c>
      <c r="K49" s="110">
        <f>$I49-'Año 2011'!$I49</f>
        <v>932</v>
      </c>
      <c r="L49" s="112">
        <f>$J49-'Año 2011'!$J49</f>
        <v>118</v>
      </c>
      <c r="M49" s="242"/>
    </row>
    <row r="50" spans="1:13" x14ac:dyDescent="0.2">
      <c r="A50" s="125">
        <v>46</v>
      </c>
      <c r="B50" s="135" t="s">
        <v>44</v>
      </c>
      <c r="C50" s="209">
        <v>2265577</v>
      </c>
      <c r="D50" s="111">
        <v>50011</v>
      </c>
      <c r="E50" s="110">
        <v>2373032</v>
      </c>
      <c r="F50" s="112">
        <v>52017</v>
      </c>
      <c r="G50" s="110">
        <v>2441281</v>
      </c>
      <c r="H50" s="246">
        <v>53492</v>
      </c>
      <c r="I50" s="110">
        <v>2567440</v>
      </c>
      <c r="J50" s="246">
        <v>54855</v>
      </c>
      <c r="K50" s="110">
        <f>$I50-'Año 2011'!$I50</f>
        <v>405761</v>
      </c>
      <c r="L50" s="112">
        <f>$J50-'Año 2011'!$J50</f>
        <v>7009</v>
      </c>
      <c r="M50" s="242"/>
    </row>
    <row r="51" spans="1:13" x14ac:dyDescent="0.2">
      <c r="A51" s="125">
        <v>47</v>
      </c>
      <c r="B51" s="135" t="s">
        <v>45</v>
      </c>
      <c r="C51" s="209">
        <v>133067</v>
      </c>
      <c r="D51" s="111">
        <v>4174</v>
      </c>
      <c r="E51" s="110">
        <v>141403</v>
      </c>
      <c r="F51" s="112">
        <v>4453</v>
      </c>
      <c r="G51" s="110">
        <v>148426</v>
      </c>
      <c r="H51" s="246">
        <v>4754</v>
      </c>
      <c r="I51" s="110">
        <v>160464</v>
      </c>
      <c r="J51" s="246">
        <v>5007</v>
      </c>
      <c r="K51" s="110">
        <f>$I51-'Año 2011'!$I51</f>
        <v>34996</v>
      </c>
      <c r="L51" s="112">
        <f>$J51-'Año 2011'!$J51</f>
        <v>1186</v>
      </c>
      <c r="M51" s="242"/>
    </row>
    <row r="52" spans="1:13" x14ac:dyDescent="0.2">
      <c r="A52" s="125">
        <v>48</v>
      </c>
      <c r="B52" s="135" t="s">
        <v>46</v>
      </c>
      <c r="C52" s="209">
        <v>6992</v>
      </c>
      <c r="D52" s="111">
        <v>521</v>
      </c>
      <c r="E52" s="110">
        <v>7364</v>
      </c>
      <c r="F52" s="112">
        <v>545</v>
      </c>
      <c r="G52" s="110">
        <v>7609</v>
      </c>
      <c r="H52" s="246">
        <v>564</v>
      </c>
      <c r="I52" s="110">
        <v>8056</v>
      </c>
      <c r="J52" s="246">
        <v>579</v>
      </c>
      <c r="K52" s="110">
        <f>$I52-'Año 2011'!$I52</f>
        <v>1470</v>
      </c>
      <c r="L52" s="112">
        <f>$J52-'Año 2011'!$J52</f>
        <v>93</v>
      </c>
      <c r="M52" s="242"/>
    </row>
    <row r="53" spans="1:13" ht="25.5" x14ac:dyDescent="0.2">
      <c r="A53" s="125">
        <v>49</v>
      </c>
      <c r="B53" s="135" t="s">
        <v>47</v>
      </c>
      <c r="C53" s="209">
        <v>52792</v>
      </c>
      <c r="D53" s="111">
        <v>878</v>
      </c>
      <c r="E53" s="110">
        <v>55653</v>
      </c>
      <c r="F53" s="112">
        <v>930</v>
      </c>
      <c r="G53" s="110">
        <v>57839</v>
      </c>
      <c r="H53" s="246">
        <v>971</v>
      </c>
      <c r="I53" s="110">
        <v>62083</v>
      </c>
      <c r="J53" s="246">
        <v>1023</v>
      </c>
      <c r="K53" s="110">
        <f>$I53-'Año 2011'!$I53</f>
        <v>13164</v>
      </c>
      <c r="L53" s="112">
        <f>$J53-'Año 2011'!$J53</f>
        <v>231</v>
      </c>
      <c r="M53" s="247"/>
    </row>
    <row r="54" spans="1:13" x14ac:dyDescent="0.2">
      <c r="A54" s="125">
        <v>50</v>
      </c>
      <c r="B54" s="135" t="s">
        <v>48</v>
      </c>
      <c r="C54" s="209">
        <v>82091</v>
      </c>
      <c r="D54" s="111">
        <v>396</v>
      </c>
      <c r="E54" s="110">
        <v>86776</v>
      </c>
      <c r="F54" s="112">
        <v>414</v>
      </c>
      <c r="G54" s="110">
        <v>89986</v>
      </c>
      <c r="H54" s="246">
        <v>434</v>
      </c>
      <c r="I54" s="110">
        <v>95717</v>
      </c>
      <c r="J54" s="246">
        <v>452</v>
      </c>
      <c r="K54" s="110">
        <f>$I54-'Año 2011'!$I54</f>
        <v>18833</v>
      </c>
      <c r="L54" s="112">
        <f>$J54-'Año 2011'!$J54</f>
        <v>91</v>
      </c>
      <c r="M54" s="242"/>
    </row>
    <row r="55" spans="1:13" x14ac:dyDescent="0.2">
      <c r="A55" s="125">
        <v>51</v>
      </c>
      <c r="B55" s="135" t="s">
        <v>171</v>
      </c>
      <c r="C55" s="209">
        <v>465</v>
      </c>
      <c r="D55" s="111">
        <v>77</v>
      </c>
      <c r="E55" s="110">
        <v>469</v>
      </c>
      <c r="F55" s="112">
        <v>78</v>
      </c>
      <c r="G55" s="110">
        <v>474</v>
      </c>
      <c r="H55" s="246">
        <v>80</v>
      </c>
      <c r="I55" s="110">
        <v>486</v>
      </c>
      <c r="J55" s="246">
        <v>82</v>
      </c>
      <c r="K55" s="110">
        <f>$I55-'Año 2011'!$I55</f>
        <v>25</v>
      </c>
      <c r="L55" s="112">
        <f>$J55-'Año 2011'!$J55</f>
        <v>6</v>
      </c>
      <c r="M55" s="242"/>
    </row>
    <row r="56" spans="1:13" x14ac:dyDescent="0.2">
      <c r="A56" s="125">
        <v>52</v>
      </c>
      <c r="B56" s="135" t="s">
        <v>49</v>
      </c>
      <c r="C56" s="209">
        <v>33537</v>
      </c>
      <c r="D56" s="111">
        <v>5677</v>
      </c>
      <c r="E56" s="110">
        <v>34688</v>
      </c>
      <c r="F56" s="112">
        <v>5887</v>
      </c>
      <c r="G56" s="110">
        <v>35382</v>
      </c>
      <c r="H56" s="246">
        <v>6096</v>
      </c>
      <c r="I56" s="110">
        <v>36715</v>
      </c>
      <c r="J56" s="246">
        <v>6330</v>
      </c>
      <c r="K56" s="110">
        <f>$I56-'Año 2011'!$I56</f>
        <v>4333</v>
      </c>
      <c r="L56" s="112">
        <f>$J56-'Año 2011'!$J56</f>
        <v>912</v>
      </c>
      <c r="M56" s="242"/>
    </row>
    <row r="57" spans="1:13" ht="25.5" x14ac:dyDescent="0.2">
      <c r="A57" s="125">
        <v>53</v>
      </c>
      <c r="B57" s="135" t="s">
        <v>50</v>
      </c>
      <c r="C57" s="209">
        <v>9311</v>
      </c>
      <c r="D57" s="111">
        <v>499</v>
      </c>
      <c r="E57" s="110">
        <v>9961</v>
      </c>
      <c r="F57" s="112">
        <v>529</v>
      </c>
      <c r="G57" s="110">
        <v>10361</v>
      </c>
      <c r="H57" s="246">
        <v>545</v>
      </c>
      <c r="I57" s="110">
        <v>11046</v>
      </c>
      <c r="J57" s="246">
        <v>565</v>
      </c>
      <c r="K57" s="110">
        <f>$I57-'Año 2011'!$I57</f>
        <v>2056</v>
      </c>
      <c r="L57" s="112">
        <f>$J57-'Año 2011'!$J57</f>
        <v>77</v>
      </c>
      <c r="M57" s="247"/>
    </row>
    <row r="58" spans="1:13" x14ac:dyDescent="0.2">
      <c r="A58" s="125">
        <v>54</v>
      </c>
      <c r="B58" s="135" t="s">
        <v>51</v>
      </c>
      <c r="C58" s="209">
        <v>303906</v>
      </c>
      <c r="D58" s="111">
        <v>804</v>
      </c>
      <c r="E58" s="110">
        <v>319371</v>
      </c>
      <c r="F58" s="112">
        <v>849</v>
      </c>
      <c r="G58" s="110">
        <v>329770</v>
      </c>
      <c r="H58" s="246">
        <v>894</v>
      </c>
      <c r="I58" s="110">
        <v>348421</v>
      </c>
      <c r="J58" s="246">
        <v>931</v>
      </c>
      <c r="K58" s="110">
        <f>$I58-'Año 2011'!$I58</f>
        <v>60792</v>
      </c>
      <c r="L58" s="112">
        <f>$J58-'Año 2011'!$J58</f>
        <v>166</v>
      </c>
      <c r="M58" s="242"/>
    </row>
    <row r="59" spans="1:13" x14ac:dyDescent="0.2">
      <c r="A59" s="125">
        <v>55</v>
      </c>
      <c r="B59" s="135" t="s">
        <v>52</v>
      </c>
      <c r="C59" s="209">
        <v>3930</v>
      </c>
      <c r="D59" s="111">
        <v>234</v>
      </c>
      <c r="E59" s="110">
        <v>4159</v>
      </c>
      <c r="F59" s="112">
        <v>245</v>
      </c>
      <c r="G59" s="110">
        <v>4307</v>
      </c>
      <c r="H59" s="246">
        <v>258</v>
      </c>
      <c r="I59" s="110">
        <v>4593</v>
      </c>
      <c r="J59" s="246">
        <v>274</v>
      </c>
      <c r="K59" s="110">
        <f>$I59-'Año 2011'!$I59</f>
        <v>850</v>
      </c>
      <c r="L59" s="112">
        <f>$J59-'Año 2011'!$J59</f>
        <v>57</v>
      </c>
      <c r="M59" s="242"/>
    </row>
    <row r="60" spans="1:13" ht="17.25" customHeight="1" x14ac:dyDescent="0.2">
      <c r="A60" s="125">
        <v>56</v>
      </c>
      <c r="B60" s="135" t="s">
        <v>53</v>
      </c>
      <c r="C60" s="209">
        <v>107589</v>
      </c>
      <c r="D60" s="111">
        <v>6382</v>
      </c>
      <c r="E60" s="110">
        <v>112683</v>
      </c>
      <c r="F60" s="112">
        <v>6732</v>
      </c>
      <c r="G60" s="110">
        <v>116939</v>
      </c>
      <c r="H60" s="246">
        <v>7005</v>
      </c>
      <c r="I60" s="110">
        <v>127253</v>
      </c>
      <c r="J60" s="246">
        <v>7286</v>
      </c>
      <c r="K60" s="110">
        <f>$I60-'Año 2011'!$I60</f>
        <v>24823</v>
      </c>
      <c r="L60" s="112">
        <f>$J60-'Año 2011'!$J60</f>
        <v>1203</v>
      </c>
      <c r="M60" s="247"/>
    </row>
    <row r="61" spans="1:13" ht="17.25" customHeight="1" x14ac:dyDescent="0.2">
      <c r="A61" s="125">
        <v>57</v>
      </c>
      <c r="B61" s="135" t="s">
        <v>196</v>
      </c>
      <c r="C61" s="215">
        <v>3239</v>
      </c>
      <c r="D61" s="217">
        <v>822</v>
      </c>
      <c r="E61" s="110">
        <v>3727</v>
      </c>
      <c r="F61" s="216">
        <v>843</v>
      </c>
      <c r="G61" s="218">
        <v>4057</v>
      </c>
      <c r="H61" s="249">
        <v>857</v>
      </c>
      <c r="I61" s="218">
        <v>4659</v>
      </c>
      <c r="J61" s="249">
        <v>885</v>
      </c>
      <c r="K61" s="218">
        <f>$I61-'Año 2011'!$I61</f>
        <v>1936</v>
      </c>
      <c r="L61" s="216">
        <f>$J61-'Año 2011'!$J61</f>
        <v>91</v>
      </c>
      <c r="M61" s="247"/>
    </row>
    <row r="62" spans="1:13" ht="17.25" customHeight="1" x14ac:dyDescent="0.2">
      <c r="A62" s="125">
        <v>58</v>
      </c>
      <c r="B62" s="135" t="s">
        <v>197</v>
      </c>
      <c r="C62" s="215">
        <v>1117</v>
      </c>
      <c r="D62" s="217">
        <v>431</v>
      </c>
      <c r="E62" s="218">
        <v>1269</v>
      </c>
      <c r="F62" s="216">
        <v>454</v>
      </c>
      <c r="G62" s="218">
        <v>1391</v>
      </c>
      <c r="H62" s="249">
        <v>473</v>
      </c>
      <c r="I62" s="218">
        <v>1598</v>
      </c>
      <c r="J62" s="249">
        <v>493</v>
      </c>
      <c r="K62" s="218">
        <f>$I62-'Año 2011'!$I62</f>
        <v>674</v>
      </c>
      <c r="L62" s="216">
        <f>$J62-'Año 2011'!$J62</f>
        <v>97</v>
      </c>
      <c r="M62" s="247"/>
    </row>
    <row r="63" spans="1:13" ht="17.25" customHeight="1" x14ac:dyDescent="0.2">
      <c r="A63" s="125">
        <v>59</v>
      </c>
      <c r="B63" s="135" t="s">
        <v>198</v>
      </c>
      <c r="C63" s="215">
        <v>2914</v>
      </c>
      <c r="D63" s="217">
        <v>991</v>
      </c>
      <c r="E63" s="218">
        <v>3357</v>
      </c>
      <c r="F63" s="216">
        <v>1052</v>
      </c>
      <c r="G63" s="218">
        <v>3653</v>
      </c>
      <c r="H63" s="249">
        <v>1067</v>
      </c>
      <c r="I63" s="218">
        <v>4176</v>
      </c>
      <c r="J63" s="249">
        <v>1092</v>
      </c>
      <c r="K63" s="218">
        <f>$I63-'Año 2011'!$I63</f>
        <v>1738</v>
      </c>
      <c r="L63" s="216">
        <f>$J63-'Año 2011'!$J63</f>
        <v>180</v>
      </c>
      <c r="M63" s="247"/>
    </row>
    <row r="64" spans="1:13" ht="17.25" customHeight="1" x14ac:dyDescent="0.2">
      <c r="A64" s="125">
        <v>60</v>
      </c>
      <c r="B64" s="135" t="s">
        <v>199</v>
      </c>
      <c r="C64" s="215">
        <v>10392</v>
      </c>
      <c r="D64" s="217">
        <v>1311</v>
      </c>
      <c r="E64" s="218">
        <v>11723</v>
      </c>
      <c r="F64" s="216">
        <v>1456</v>
      </c>
      <c r="G64" s="218">
        <v>12907</v>
      </c>
      <c r="H64" s="249">
        <v>1534</v>
      </c>
      <c r="I64" s="218">
        <v>15634</v>
      </c>
      <c r="J64" s="249">
        <v>1616</v>
      </c>
      <c r="K64" s="218">
        <f>$I64-'Año 2011'!$I64</f>
        <v>6424</v>
      </c>
      <c r="L64" s="216">
        <f>$J64-'Año 2011'!$J64</f>
        <v>443</v>
      </c>
      <c r="M64" s="247"/>
    </row>
    <row r="65" spans="1:16" ht="17.25" customHeight="1" x14ac:dyDescent="0.2">
      <c r="A65" s="125">
        <v>61</v>
      </c>
      <c r="B65" s="135" t="s">
        <v>200</v>
      </c>
      <c r="C65" s="215">
        <v>43092</v>
      </c>
      <c r="D65" s="217">
        <v>8866</v>
      </c>
      <c r="E65" s="218">
        <v>49744</v>
      </c>
      <c r="F65" s="216">
        <v>9968</v>
      </c>
      <c r="G65" s="218">
        <v>55283</v>
      </c>
      <c r="H65" s="249">
        <v>10837</v>
      </c>
      <c r="I65" s="218">
        <v>69180</v>
      </c>
      <c r="J65" s="249">
        <v>11729</v>
      </c>
      <c r="K65" s="218">
        <f>$I65-'Año 2011'!$I65</f>
        <v>31708</v>
      </c>
      <c r="L65" s="216">
        <f>$J65-'Año 2011'!$J65</f>
        <v>3763</v>
      </c>
      <c r="M65" s="247"/>
    </row>
    <row r="66" spans="1:16" ht="17.25" customHeight="1" x14ac:dyDescent="0.2">
      <c r="A66" s="125">
        <v>62</v>
      </c>
      <c r="B66" s="135" t="s">
        <v>201</v>
      </c>
      <c r="C66" s="215">
        <v>6993</v>
      </c>
      <c r="D66" s="217">
        <v>1486</v>
      </c>
      <c r="E66" s="218">
        <v>7939</v>
      </c>
      <c r="F66" s="216">
        <v>1567</v>
      </c>
      <c r="G66" s="218">
        <v>8651</v>
      </c>
      <c r="H66" s="249">
        <v>1631</v>
      </c>
      <c r="I66" s="218">
        <v>10427</v>
      </c>
      <c r="J66" s="249">
        <v>1710</v>
      </c>
      <c r="K66" s="218">
        <f>$I66-'Año 2011'!$I66</f>
        <v>4239</v>
      </c>
      <c r="L66" s="216">
        <f>$J66-'Año 2011'!$J66</f>
        <v>321</v>
      </c>
      <c r="M66" s="247"/>
    </row>
    <row r="67" spans="1:16" ht="17.25" customHeight="1" x14ac:dyDescent="0.2">
      <c r="A67" s="125">
        <v>63</v>
      </c>
      <c r="B67" s="135" t="s">
        <v>202</v>
      </c>
      <c r="C67" s="215">
        <v>293</v>
      </c>
      <c r="D67" s="217">
        <v>174</v>
      </c>
      <c r="E67" s="218">
        <v>347</v>
      </c>
      <c r="F67" s="216">
        <v>192</v>
      </c>
      <c r="G67" s="218">
        <v>362</v>
      </c>
      <c r="H67" s="249">
        <v>205</v>
      </c>
      <c r="I67" s="218">
        <v>486</v>
      </c>
      <c r="J67" s="249">
        <v>220</v>
      </c>
      <c r="K67" s="218">
        <f>$I67-'Año 2011'!$I67</f>
        <v>226</v>
      </c>
      <c r="L67" s="216">
        <f>$J67-'Año 2011'!$J67</f>
        <v>65</v>
      </c>
      <c r="M67" s="247"/>
    </row>
    <row r="68" spans="1:16" ht="17.25" customHeight="1" x14ac:dyDescent="0.2">
      <c r="A68" s="125">
        <v>64</v>
      </c>
      <c r="B68" s="135" t="s">
        <v>203</v>
      </c>
      <c r="C68" s="215">
        <v>31790</v>
      </c>
      <c r="D68" s="217">
        <v>280</v>
      </c>
      <c r="E68" s="218">
        <v>38693</v>
      </c>
      <c r="F68" s="216">
        <v>310</v>
      </c>
      <c r="G68" s="218">
        <v>43796</v>
      </c>
      <c r="H68" s="249">
        <v>363</v>
      </c>
      <c r="I68" s="218">
        <v>53177</v>
      </c>
      <c r="J68" s="249">
        <v>425</v>
      </c>
      <c r="K68" s="218">
        <f>$I68-'Año 2011'!$I68</f>
        <v>28856</v>
      </c>
      <c r="L68" s="216">
        <f>$J68-'Año 2011'!$J68</f>
        <v>179</v>
      </c>
      <c r="M68" s="247"/>
    </row>
    <row r="69" spans="1:16" ht="17.25" customHeight="1" x14ac:dyDescent="0.2">
      <c r="A69" s="125">
        <v>65</v>
      </c>
      <c r="B69" s="135" t="s">
        <v>204</v>
      </c>
      <c r="C69" s="215">
        <v>126652</v>
      </c>
      <c r="D69" s="217">
        <v>793</v>
      </c>
      <c r="E69" s="218">
        <v>149659</v>
      </c>
      <c r="F69" s="216">
        <v>874</v>
      </c>
      <c r="G69" s="218">
        <v>166727</v>
      </c>
      <c r="H69" s="249">
        <v>979</v>
      </c>
      <c r="I69" s="218">
        <v>198108</v>
      </c>
      <c r="J69" s="249">
        <v>1086</v>
      </c>
      <c r="K69" s="218">
        <f>$I69-'Año 2011'!$I69</f>
        <v>93699</v>
      </c>
      <c r="L69" s="216">
        <f>$J69-'Año 2011'!$J69</f>
        <v>358</v>
      </c>
      <c r="M69" s="247"/>
    </row>
    <row r="70" spans="1:16" ht="17.25" customHeight="1" x14ac:dyDescent="0.2">
      <c r="A70" s="125">
        <v>66</v>
      </c>
      <c r="B70" s="135" t="s">
        <v>205</v>
      </c>
      <c r="C70" s="215">
        <v>237710</v>
      </c>
      <c r="D70" s="217">
        <v>10377</v>
      </c>
      <c r="E70" s="218">
        <v>274913</v>
      </c>
      <c r="F70" s="216">
        <v>12409</v>
      </c>
      <c r="G70" s="218">
        <v>298342</v>
      </c>
      <c r="H70" s="249">
        <v>14735</v>
      </c>
      <c r="I70" s="218">
        <v>342759</v>
      </c>
      <c r="J70" s="249">
        <v>17022</v>
      </c>
      <c r="K70" s="218">
        <f>$I70-'Año 2011'!$I70</f>
        <v>141549</v>
      </c>
      <c r="L70" s="216">
        <f>$J70-'Año 2011'!$J70</f>
        <v>8829</v>
      </c>
      <c r="M70" s="247"/>
    </row>
    <row r="71" spans="1:16" ht="17.25" customHeight="1" x14ac:dyDescent="0.2">
      <c r="A71" s="125">
        <v>67</v>
      </c>
      <c r="B71" s="135" t="s">
        <v>206</v>
      </c>
      <c r="C71" s="215">
        <v>566</v>
      </c>
      <c r="D71" s="217">
        <v>500</v>
      </c>
      <c r="E71" s="218">
        <v>615</v>
      </c>
      <c r="F71" s="216">
        <v>527</v>
      </c>
      <c r="G71" s="218">
        <v>641</v>
      </c>
      <c r="H71" s="249">
        <v>552</v>
      </c>
      <c r="I71" s="218">
        <v>700</v>
      </c>
      <c r="J71" s="249">
        <v>592</v>
      </c>
      <c r="K71" s="218">
        <f>$I71-'Año 2011'!$I71</f>
        <v>180</v>
      </c>
      <c r="L71" s="216">
        <f>$J71-'Año 2011'!$J71</f>
        <v>131</v>
      </c>
      <c r="M71" s="247"/>
    </row>
    <row r="72" spans="1:16" ht="17.25" customHeight="1" x14ac:dyDescent="0.2">
      <c r="A72" s="125">
        <v>68</v>
      </c>
      <c r="B72" s="135" t="s">
        <v>207</v>
      </c>
      <c r="C72" s="215">
        <v>569</v>
      </c>
      <c r="D72" s="217">
        <v>242</v>
      </c>
      <c r="E72" s="218">
        <v>648</v>
      </c>
      <c r="F72" s="216">
        <v>263</v>
      </c>
      <c r="G72" s="218">
        <v>708</v>
      </c>
      <c r="H72" s="249">
        <v>289</v>
      </c>
      <c r="I72" s="218">
        <v>853</v>
      </c>
      <c r="J72" s="249">
        <v>303</v>
      </c>
      <c r="K72" s="218">
        <f>$I72-'Año 2011'!$I72</f>
        <v>368</v>
      </c>
      <c r="L72" s="216">
        <f>$J72-'Año 2011'!$J72</f>
        <v>82</v>
      </c>
      <c r="M72" s="247"/>
    </row>
    <row r="73" spans="1:16" ht="17.25" customHeight="1" x14ac:dyDescent="0.2">
      <c r="A73" s="125">
        <v>69</v>
      </c>
      <c r="B73" s="135" t="s">
        <v>208</v>
      </c>
      <c r="C73" s="215">
        <v>931</v>
      </c>
      <c r="D73" s="217">
        <v>221</v>
      </c>
      <c r="E73" s="218">
        <v>1057</v>
      </c>
      <c r="F73" s="216">
        <v>243</v>
      </c>
      <c r="G73" s="218">
        <v>1135</v>
      </c>
      <c r="H73" s="249">
        <v>256</v>
      </c>
      <c r="I73" s="218">
        <v>1238</v>
      </c>
      <c r="J73" s="249">
        <v>271</v>
      </c>
      <c r="K73" s="218">
        <f>$I73-'Año 2011'!$I73</f>
        <v>402</v>
      </c>
      <c r="L73" s="216">
        <f>$J73-'Año 2011'!$J73</f>
        <v>62</v>
      </c>
      <c r="M73" s="247"/>
    </row>
    <row r="74" spans="1:16" ht="17.25" customHeight="1" thickBot="1" x14ac:dyDescent="0.25">
      <c r="A74" s="255">
        <v>0</v>
      </c>
      <c r="B74" s="184" t="s">
        <v>159</v>
      </c>
      <c r="C74" s="215"/>
      <c r="D74" s="217"/>
      <c r="E74" s="218"/>
      <c r="F74" s="216">
        <v>12</v>
      </c>
      <c r="G74" s="218"/>
      <c r="H74" s="249"/>
      <c r="I74" s="218"/>
      <c r="J74" s="249"/>
      <c r="K74" s="218"/>
      <c r="L74" s="216"/>
      <c r="M74" s="247"/>
    </row>
    <row r="75" spans="1:16" ht="13.5" thickBot="1" x14ac:dyDescent="0.25">
      <c r="A75" s="224"/>
      <c r="B75" s="186" t="s">
        <v>62</v>
      </c>
      <c r="C75" s="220">
        <f>SUM(C5:C74)</f>
        <v>14042477</v>
      </c>
      <c r="D75" s="222">
        <f>SUM(D5:D74)</f>
        <v>749394</v>
      </c>
      <c r="E75" s="223">
        <f t="shared" ref="E75:J75" si="0">+SUM(E5:E74)</f>
        <v>14795568</v>
      </c>
      <c r="F75" s="223">
        <f>+SUM(F5:F74)</f>
        <v>782424</v>
      </c>
      <c r="G75" s="223">
        <f t="shared" si="0"/>
        <v>15306839</v>
      </c>
      <c r="H75" s="223">
        <f t="shared" si="0"/>
        <v>811182</v>
      </c>
      <c r="I75" s="223">
        <f t="shared" si="0"/>
        <v>16175703</v>
      </c>
      <c r="J75" s="251">
        <f t="shared" si="0"/>
        <v>838059</v>
      </c>
      <c r="K75" s="223">
        <f>SUM(K5:K74)</f>
        <v>2781733</v>
      </c>
      <c r="L75" s="221">
        <f>SUM(L5:L74)</f>
        <v>118791</v>
      </c>
      <c r="M75" s="252"/>
    </row>
    <row r="76" spans="1:16" x14ac:dyDescent="0.2">
      <c r="B76" s="122" t="s">
        <v>56</v>
      </c>
    </row>
    <row r="77" spans="1:16" x14ac:dyDescent="0.2">
      <c r="B77" s="119" t="s">
        <v>54</v>
      </c>
    </row>
    <row r="78" spans="1:16" ht="13.5" thickBot="1" x14ac:dyDescent="0.25">
      <c r="B78" s="119" t="s">
        <v>64</v>
      </c>
      <c r="E78" s="189"/>
      <c r="F78" s="189"/>
    </row>
    <row r="79" spans="1:16" ht="27" customHeight="1" thickBot="1" x14ac:dyDescent="0.25">
      <c r="B79" s="253" t="s">
        <v>160</v>
      </c>
      <c r="O79" s="458" t="s">
        <v>67</v>
      </c>
      <c r="P79" s="459"/>
    </row>
    <row r="80" spans="1:16" x14ac:dyDescent="0.2">
      <c r="B80" s="122" t="s">
        <v>163</v>
      </c>
    </row>
    <row r="81" spans="1:13" x14ac:dyDescent="0.2">
      <c r="B81" s="254" t="s">
        <v>220</v>
      </c>
    </row>
    <row r="82" spans="1:13" ht="39.6" customHeight="1" x14ac:dyDescent="0.2">
      <c r="B82" s="486" t="s">
        <v>346</v>
      </c>
      <c r="C82" s="486"/>
      <c r="D82" s="486"/>
      <c r="E82" s="312"/>
      <c r="F82" s="312"/>
    </row>
    <row r="83" spans="1:13" x14ac:dyDescent="0.2">
      <c r="B83" s="122" t="s">
        <v>350</v>
      </c>
    </row>
    <row r="86" spans="1:13" ht="14.25" x14ac:dyDescent="0.2">
      <c r="A86" s="231"/>
      <c r="B86" s="231"/>
      <c r="C86" s="232"/>
      <c r="D86" s="233"/>
      <c r="E86" s="233"/>
      <c r="F86" s="233"/>
      <c r="G86" s="233"/>
      <c r="H86" s="233"/>
      <c r="I86" s="233"/>
      <c r="J86" s="233"/>
      <c r="K86" s="233"/>
      <c r="L86" s="233"/>
      <c r="M86" s="233"/>
    </row>
    <row r="87" spans="1:13" ht="14.25" x14ac:dyDescent="0.2">
      <c r="A87" s="231"/>
      <c r="B87" s="231"/>
      <c r="C87" s="232"/>
      <c r="D87" s="233"/>
      <c r="E87" s="233"/>
      <c r="F87" s="233"/>
      <c r="G87" s="233"/>
      <c r="H87" s="233"/>
      <c r="I87" s="233"/>
      <c r="J87" s="233"/>
      <c r="K87" s="233"/>
      <c r="L87" s="233"/>
      <c r="M87" s="233"/>
    </row>
    <row r="88" spans="1:13" ht="14.25" x14ac:dyDescent="0.2">
      <c r="A88" s="231"/>
      <c r="B88" s="231"/>
      <c r="C88" s="232"/>
      <c r="D88" s="233"/>
      <c r="E88" s="233"/>
      <c r="F88" s="233"/>
      <c r="G88" s="233"/>
      <c r="H88" s="233"/>
      <c r="I88" s="233"/>
      <c r="J88" s="233"/>
      <c r="K88" s="233"/>
      <c r="L88" s="233"/>
      <c r="M88" s="233"/>
    </row>
    <row r="89" spans="1:13" ht="14.25" x14ac:dyDescent="0.2">
      <c r="A89" s="231"/>
      <c r="B89" s="231"/>
      <c r="C89" s="232"/>
      <c r="D89" s="233"/>
      <c r="E89" s="233"/>
      <c r="F89" s="233"/>
      <c r="G89" s="233"/>
      <c r="H89" s="233"/>
      <c r="I89" s="233"/>
      <c r="J89" s="233"/>
      <c r="K89" s="233"/>
      <c r="L89" s="233"/>
      <c r="M89" s="233"/>
    </row>
    <row r="90" spans="1:13" ht="14.25" x14ac:dyDescent="0.2">
      <c r="A90" s="231"/>
      <c r="B90" s="231"/>
      <c r="C90" s="232"/>
      <c r="D90" s="233"/>
      <c r="E90" s="233"/>
      <c r="F90" s="233"/>
      <c r="G90" s="233"/>
      <c r="H90" s="233"/>
      <c r="I90" s="233"/>
      <c r="J90" s="233"/>
      <c r="K90" s="233"/>
      <c r="L90" s="233"/>
      <c r="M90" s="233"/>
    </row>
    <row r="91" spans="1:13" ht="14.25" x14ac:dyDescent="0.2">
      <c r="A91" s="231"/>
      <c r="B91" s="231"/>
      <c r="C91" s="232"/>
      <c r="D91" s="233"/>
      <c r="E91" s="233"/>
      <c r="F91" s="233"/>
      <c r="G91" s="233"/>
      <c r="H91" s="233"/>
      <c r="I91" s="233"/>
      <c r="J91" s="233"/>
      <c r="K91" s="233"/>
      <c r="L91" s="233"/>
      <c r="M91" s="233"/>
    </row>
    <row r="92" spans="1:13" ht="14.25" x14ac:dyDescent="0.2">
      <c r="A92" s="231"/>
      <c r="B92" s="231"/>
      <c r="C92" s="232"/>
      <c r="D92" s="233"/>
      <c r="E92" s="233"/>
      <c r="F92" s="233"/>
      <c r="G92" s="233"/>
      <c r="H92" s="233"/>
      <c r="I92" s="233"/>
      <c r="J92" s="233"/>
      <c r="K92" s="233"/>
      <c r="L92" s="233"/>
      <c r="M92" s="233"/>
    </row>
    <row r="93" spans="1:13" ht="14.25" x14ac:dyDescent="0.2">
      <c r="A93" s="231"/>
      <c r="B93" s="231"/>
      <c r="C93" s="232"/>
      <c r="D93" s="233"/>
      <c r="E93" s="233"/>
      <c r="F93" s="233"/>
      <c r="G93" s="233"/>
      <c r="H93" s="233"/>
      <c r="I93" s="233"/>
      <c r="J93" s="233"/>
      <c r="K93" s="233"/>
      <c r="L93" s="233"/>
      <c r="M93" s="233"/>
    </row>
    <row r="94" spans="1:13" ht="14.25" x14ac:dyDescent="0.2">
      <c r="A94" s="231"/>
      <c r="B94" s="231"/>
      <c r="C94" s="232"/>
      <c r="D94" s="233"/>
      <c r="E94" s="233"/>
      <c r="F94" s="233"/>
      <c r="G94" s="233"/>
      <c r="H94" s="233"/>
      <c r="I94" s="233"/>
      <c r="J94" s="233"/>
      <c r="K94" s="233"/>
      <c r="L94" s="233"/>
      <c r="M94" s="233"/>
    </row>
    <row r="95" spans="1:13" ht="14.25" x14ac:dyDescent="0.2">
      <c r="A95" s="231"/>
      <c r="B95" s="231"/>
      <c r="C95" s="232"/>
      <c r="D95" s="233"/>
      <c r="E95" s="233"/>
      <c r="F95" s="233"/>
      <c r="G95" s="233"/>
      <c r="H95" s="233"/>
      <c r="I95" s="233"/>
      <c r="J95" s="233"/>
      <c r="K95" s="233"/>
      <c r="L95" s="233"/>
      <c r="M95" s="233"/>
    </row>
    <row r="96" spans="1:13" ht="14.25" x14ac:dyDescent="0.2">
      <c r="A96" s="231"/>
      <c r="B96" s="231"/>
      <c r="C96" s="232"/>
      <c r="D96" s="233"/>
      <c r="E96" s="233"/>
      <c r="F96" s="233"/>
      <c r="G96" s="233"/>
      <c r="H96" s="233"/>
      <c r="I96" s="233"/>
      <c r="J96" s="233"/>
      <c r="K96" s="233"/>
      <c r="L96" s="233"/>
      <c r="M96" s="233"/>
    </row>
    <row r="97" spans="1:13" ht="14.25" x14ac:dyDescent="0.2">
      <c r="A97" s="231"/>
      <c r="B97" s="231"/>
      <c r="C97" s="232"/>
      <c r="D97" s="233"/>
      <c r="E97" s="233"/>
      <c r="F97" s="233"/>
      <c r="G97" s="233"/>
      <c r="H97" s="233"/>
      <c r="I97" s="233"/>
      <c r="J97" s="233"/>
      <c r="K97" s="233"/>
      <c r="L97" s="233"/>
      <c r="M97" s="233"/>
    </row>
    <row r="98" spans="1:13" ht="14.25" x14ac:dyDescent="0.2">
      <c r="A98" s="231"/>
      <c r="B98" s="231"/>
      <c r="C98" s="232"/>
      <c r="D98" s="233"/>
      <c r="E98" s="233"/>
      <c r="F98" s="233"/>
      <c r="G98" s="233"/>
      <c r="H98" s="233"/>
      <c r="I98" s="233"/>
      <c r="J98" s="233"/>
      <c r="K98" s="233"/>
      <c r="L98" s="233"/>
      <c r="M98" s="233"/>
    </row>
    <row r="99" spans="1:13" ht="14.25" x14ac:dyDescent="0.2">
      <c r="A99" s="231"/>
      <c r="B99" s="231"/>
      <c r="C99" s="232"/>
      <c r="D99" s="233"/>
      <c r="E99" s="233"/>
      <c r="F99" s="233"/>
      <c r="G99" s="233"/>
      <c r="H99" s="233"/>
      <c r="I99" s="233"/>
      <c r="J99" s="233"/>
      <c r="K99" s="233"/>
      <c r="L99" s="233"/>
      <c r="M99" s="233"/>
    </row>
    <row r="100" spans="1:13" ht="14.25" x14ac:dyDescent="0.2">
      <c r="A100" s="231"/>
      <c r="B100" s="231"/>
      <c r="C100" s="232"/>
      <c r="D100" s="233"/>
      <c r="E100" s="233"/>
      <c r="F100" s="233"/>
      <c r="G100" s="233"/>
      <c r="H100" s="233"/>
      <c r="I100" s="233"/>
      <c r="J100" s="233"/>
      <c r="K100" s="233"/>
      <c r="L100" s="233"/>
      <c r="M100" s="233"/>
    </row>
    <row r="101" spans="1:13" ht="14.25" x14ac:dyDescent="0.2">
      <c r="A101" s="231"/>
      <c r="B101" s="231"/>
      <c r="C101" s="232"/>
      <c r="D101" s="233"/>
      <c r="E101" s="233"/>
      <c r="F101" s="233"/>
      <c r="G101" s="233"/>
      <c r="H101" s="233"/>
      <c r="I101" s="233"/>
      <c r="J101" s="233"/>
      <c r="K101" s="233"/>
      <c r="L101" s="233"/>
      <c r="M101" s="233"/>
    </row>
    <row r="102" spans="1:13" ht="14.25" x14ac:dyDescent="0.2">
      <c r="A102" s="231"/>
      <c r="B102" s="231"/>
      <c r="C102" s="232"/>
      <c r="D102" s="233"/>
      <c r="E102" s="233"/>
      <c r="F102" s="233"/>
      <c r="G102" s="233"/>
      <c r="H102" s="233"/>
      <c r="I102" s="233"/>
      <c r="J102" s="233"/>
      <c r="K102" s="233"/>
      <c r="L102" s="233"/>
      <c r="M102" s="233"/>
    </row>
    <row r="103" spans="1:13" ht="14.25" x14ac:dyDescent="0.2">
      <c r="A103" s="231"/>
      <c r="B103" s="231"/>
      <c r="C103" s="232"/>
      <c r="D103" s="233"/>
      <c r="E103" s="233"/>
      <c r="F103" s="233"/>
      <c r="G103" s="233"/>
      <c r="H103" s="233"/>
      <c r="I103" s="233"/>
      <c r="J103" s="233"/>
      <c r="K103" s="233"/>
      <c r="L103" s="233"/>
      <c r="M103" s="233"/>
    </row>
    <row r="104" spans="1:13" ht="14.25" x14ac:dyDescent="0.2">
      <c r="A104" s="231"/>
      <c r="B104" s="231"/>
      <c r="C104" s="232"/>
      <c r="D104" s="233"/>
      <c r="E104" s="233"/>
      <c r="F104" s="233"/>
      <c r="G104" s="233"/>
      <c r="H104" s="233"/>
      <c r="I104" s="233"/>
      <c r="J104" s="233"/>
      <c r="K104" s="233"/>
      <c r="L104" s="233"/>
      <c r="M104" s="233"/>
    </row>
    <row r="105" spans="1:13" ht="14.25" x14ac:dyDescent="0.2">
      <c r="A105" s="231"/>
      <c r="B105" s="231"/>
      <c r="C105" s="232"/>
      <c r="D105" s="233"/>
      <c r="E105" s="233"/>
      <c r="F105" s="233"/>
      <c r="G105" s="233"/>
      <c r="H105" s="233"/>
      <c r="I105" s="233"/>
      <c r="J105" s="233"/>
      <c r="K105" s="233"/>
      <c r="L105" s="233"/>
      <c r="M105" s="233"/>
    </row>
    <row r="106" spans="1:13" ht="14.25" x14ac:dyDescent="0.2">
      <c r="A106" s="231"/>
      <c r="B106" s="231"/>
      <c r="C106" s="232"/>
      <c r="D106" s="233"/>
      <c r="E106" s="233"/>
      <c r="F106" s="233"/>
      <c r="G106" s="233"/>
      <c r="H106" s="233"/>
      <c r="I106" s="233"/>
      <c r="J106" s="233"/>
      <c r="K106" s="233"/>
      <c r="L106" s="233"/>
      <c r="M106" s="233"/>
    </row>
    <row r="107" spans="1:13" ht="14.25" x14ac:dyDescent="0.2">
      <c r="A107" s="231"/>
      <c r="B107" s="231"/>
      <c r="C107" s="232"/>
      <c r="D107" s="233"/>
      <c r="E107" s="233"/>
      <c r="F107" s="233"/>
      <c r="G107" s="233"/>
      <c r="H107" s="233"/>
      <c r="I107" s="233"/>
      <c r="J107" s="233"/>
      <c r="K107" s="233"/>
      <c r="L107" s="233"/>
      <c r="M107" s="233"/>
    </row>
    <row r="108" spans="1:13" ht="14.25" x14ac:dyDescent="0.2">
      <c r="A108" s="231"/>
      <c r="B108" s="231"/>
      <c r="C108" s="232"/>
      <c r="D108" s="233"/>
      <c r="E108" s="233"/>
      <c r="F108" s="233"/>
      <c r="G108" s="233"/>
      <c r="H108" s="233"/>
      <c r="I108" s="233"/>
      <c r="J108" s="233"/>
      <c r="K108" s="233"/>
      <c r="L108" s="233"/>
      <c r="M108" s="233"/>
    </row>
    <row r="109" spans="1:13" ht="14.25" x14ac:dyDescent="0.2">
      <c r="A109" s="231"/>
      <c r="B109" s="231"/>
      <c r="C109" s="232"/>
      <c r="D109" s="233"/>
      <c r="E109" s="233"/>
      <c r="F109" s="233"/>
      <c r="G109" s="233"/>
      <c r="H109" s="233"/>
      <c r="I109" s="233"/>
      <c r="J109" s="233"/>
      <c r="K109" s="233"/>
      <c r="L109" s="233"/>
      <c r="M109" s="233"/>
    </row>
    <row r="110" spans="1:13" ht="14.25" x14ac:dyDescent="0.2">
      <c r="A110" s="231"/>
      <c r="B110" s="231"/>
      <c r="C110" s="232"/>
      <c r="D110" s="233"/>
      <c r="E110" s="233"/>
      <c r="F110" s="233"/>
      <c r="G110" s="233"/>
      <c r="H110" s="233"/>
      <c r="I110" s="233"/>
      <c r="J110" s="233"/>
      <c r="K110" s="233"/>
      <c r="L110" s="233"/>
      <c r="M110" s="233"/>
    </row>
    <row r="111" spans="1:13" ht="14.25" x14ac:dyDescent="0.2">
      <c r="A111" s="231"/>
      <c r="B111" s="231"/>
      <c r="C111" s="232"/>
      <c r="D111" s="233"/>
      <c r="E111" s="233"/>
      <c r="F111" s="233"/>
      <c r="G111" s="233"/>
      <c r="H111" s="233"/>
      <c r="I111" s="233"/>
      <c r="J111" s="233"/>
      <c r="K111" s="233"/>
      <c r="L111" s="233"/>
      <c r="M111" s="233"/>
    </row>
    <row r="112" spans="1:13" ht="14.25" x14ac:dyDescent="0.2">
      <c r="A112" s="231"/>
      <c r="B112" s="231"/>
      <c r="C112" s="232"/>
      <c r="D112" s="233"/>
      <c r="E112" s="233"/>
      <c r="F112" s="233"/>
      <c r="G112" s="233"/>
      <c r="H112" s="233"/>
      <c r="I112" s="233"/>
      <c r="J112" s="233"/>
      <c r="K112" s="233"/>
      <c r="L112" s="233"/>
      <c r="M112" s="233"/>
    </row>
    <row r="113" spans="1:13" ht="14.25" x14ac:dyDescent="0.2">
      <c r="A113" s="231"/>
      <c r="B113" s="231"/>
      <c r="C113" s="232"/>
      <c r="D113" s="233"/>
      <c r="E113" s="233"/>
      <c r="F113" s="233"/>
      <c r="G113" s="233"/>
      <c r="H113" s="233"/>
      <c r="I113" s="233"/>
      <c r="J113" s="233"/>
      <c r="K113" s="233"/>
      <c r="L113" s="233"/>
      <c r="M113" s="233"/>
    </row>
    <row r="114" spans="1:13" ht="14.25" x14ac:dyDescent="0.2">
      <c r="A114" s="231"/>
      <c r="B114" s="231"/>
      <c r="C114" s="232"/>
      <c r="D114" s="233"/>
      <c r="E114" s="233"/>
      <c r="F114" s="233"/>
      <c r="G114" s="233"/>
      <c r="H114" s="233"/>
      <c r="I114" s="233"/>
      <c r="J114" s="233"/>
      <c r="K114" s="233"/>
      <c r="L114" s="233"/>
      <c r="M114" s="233"/>
    </row>
    <row r="115" spans="1:13" ht="14.25" x14ac:dyDescent="0.2">
      <c r="A115" s="231"/>
      <c r="B115" s="231"/>
      <c r="C115" s="232"/>
      <c r="D115" s="233"/>
      <c r="E115" s="233"/>
      <c r="F115" s="233"/>
      <c r="G115" s="233"/>
      <c r="H115" s="233"/>
      <c r="I115" s="233"/>
      <c r="J115" s="233"/>
      <c r="K115" s="233"/>
      <c r="L115" s="233"/>
      <c r="M115" s="233"/>
    </row>
    <row r="116" spans="1:13" ht="14.25" x14ac:dyDescent="0.2">
      <c r="A116" s="231"/>
      <c r="B116" s="231"/>
      <c r="C116" s="232"/>
      <c r="D116" s="233"/>
      <c r="E116" s="233"/>
      <c r="F116" s="233"/>
      <c r="G116" s="233"/>
      <c r="H116" s="233"/>
      <c r="I116" s="233"/>
      <c r="J116" s="233"/>
      <c r="K116" s="233"/>
      <c r="L116" s="233"/>
      <c r="M116" s="233"/>
    </row>
    <row r="117" spans="1:13" x14ac:dyDescent="0.2">
      <c r="A117" s="118"/>
      <c r="B117" s="118"/>
      <c r="C117" s="118"/>
      <c r="D117" s="233"/>
      <c r="E117" s="233"/>
      <c r="F117" s="233"/>
      <c r="G117" s="233"/>
      <c r="H117" s="233"/>
      <c r="I117" s="233"/>
      <c r="J117" s="233"/>
      <c r="K117" s="233"/>
      <c r="L117" s="233"/>
      <c r="M117" s="233"/>
    </row>
    <row r="118" spans="1:13" x14ac:dyDescent="0.2">
      <c r="A118" s="118"/>
      <c r="B118" s="118"/>
      <c r="C118" s="118"/>
      <c r="D118" s="233"/>
      <c r="E118" s="233"/>
      <c r="F118" s="233"/>
      <c r="G118" s="233"/>
      <c r="H118" s="233"/>
      <c r="I118" s="233"/>
      <c r="J118" s="233"/>
      <c r="K118" s="233"/>
      <c r="L118" s="233"/>
      <c r="M118" s="233"/>
    </row>
    <row r="119" spans="1:13" x14ac:dyDescent="0.2">
      <c r="A119" s="118"/>
      <c r="B119" s="118"/>
      <c r="C119" s="118"/>
      <c r="D119" s="233"/>
      <c r="E119" s="233"/>
      <c r="F119" s="233"/>
      <c r="G119" s="233"/>
      <c r="H119" s="233"/>
      <c r="I119" s="233"/>
      <c r="J119" s="233"/>
      <c r="K119" s="233"/>
      <c r="L119" s="233"/>
      <c r="M119" s="233"/>
    </row>
  </sheetData>
  <mergeCells count="14">
    <mergeCell ref="O79:P79"/>
    <mergeCell ref="I2:J2"/>
    <mergeCell ref="K2:L2"/>
    <mergeCell ref="K3:K4"/>
    <mergeCell ref="L3:L4"/>
    <mergeCell ref="O5:P5"/>
    <mergeCell ref="P16:Q16"/>
    <mergeCell ref="B82:D82"/>
    <mergeCell ref="G2:H2"/>
    <mergeCell ref="A1:D1"/>
    <mergeCell ref="A2:A4"/>
    <mergeCell ref="B2:B4"/>
    <mergeCell ref="C2:D2"/>
    <mergeCell ref="E2:F2"/>
  </mergeCells>
  <hyperlinks>
    <hyperlink ref="O79" location="Indice!A1" display="Volver al Indice"/>
    <hyperlink ref="O79:P79" location="Indice!B19" display="Volver al Indice"/>
    <hyperlink ref="O5:P5" location="Indice!B19" display="Volver al Indice"/>
    <hyperlink ref="O5" location="Indice!A1" display="Volver al Indice"/>
  </hyperlinks>
  <pageMargins left="0.74803149606299213" right="0.74803149606299213" top="0.98425196850393704" bottom="0.98425196850393704" header="0" footer="0"/>
  <pageSetup scale="33"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Hojas de cálculo</vt:lpstr>
      </vt:variant>
      <vt:variant>
        <vt:i4>31</vt:i4>
      </vt:variant>
      <vt:variant>
        <vt:lpstr>Gráficos</vt:lpstr>
      </vt:variant>
      <vt:variant>
        <vt:i4>1</vt:i4>
      </vt:variant>
      <vt:variant>
        <vt:lpstr>Rangos con nombre</vt:lpstr>
      </vt:variant>
      <vt:variant>
        <vt:i4>54</vt:i4>
      </vt:variant>
    </vt:vector>
  </HeadingPairs>
  <TitlesOfParts>
    <vt:vector size="86" baseType="lpstr">
      <vt:lpstr>Indice</vt:lpstr>
      <vt:lpstr>Año 2005</vt:lpstr>
      <vt:lpstr>Año 2006</vt:lpstr>
      <vt:lpstr>Año 2007</vt:lpstr>
      <vt:lpstr>Año 2008</vt:lpstr>
      <vt:lpstr>Año 2009</vt:lpstr>
      <vt:lpstr>Año 2010</vt:lpstr>
      <vt:lpstr>Año 2011</vt:lpstr>
      <vt:lpstr>Año 2012</vt:lpstr>
      <vt:lpstr>Año 2013</vt:lpstr>
      <vt:lpstr>Año 2014</vt:lpstr>
      <vt:lpstr>Año 2015</vt:lpstr>
      <vt:lpstr>Año 2016</vt:lpstr>
      <vt:lpstr>Año 2017</vt:lpstr>
      <vt:lpstr>Año 2018</vt:lpstr>
      <vt:lpstr>Año 2019</vt:lpstr>
      <vt:lpstr>TODOS LOS AÑOS</vt:lpstr>
      <vt:lpstr>Casos PS y Region</vt:lpstr>
      <vt:lpstr>Tasas de Uso</vt:lpstr>
      <vt:lpstr>CASOS</vt:lpstr>
      <vt:lpstr>Gráfico Casos por Año GES</vt:lpstr>
      <vt:lpstr>Gráfico Casos por Año Calendari</vt:lpstr>
      <vt:lpstr>Gráficos Casos Acumulados</vt:lpstr>
      <vt:lpstr>Gráfico Tipo Atención</vt:lpstr>
      <vt:lpstr>GrafPorGrupdeDS</vt:lpstr>
      <vt:lpstr>PorGrpPrSal</vt:lpstr>
      <vt:lpstr>CasosSexo</vt:lpstr>
      <vt:lpstr>ProbSalModAmbFre</vt:lpstr>
      <vt:lpstr>ProbSalModHosFre</vt:lpstr>
      <vt:lpstr>ProbSalModMixFre</vt:lpstr>
      <vt:lpstr>POBOBJ</vt:lpstr>
      <vt:lpstr>Gráfico Barra Por Año</vt:lpstr>
      <vt:lpstr>CASOS!Área_de_impresión</vt:lpstr>
      <vt:lpstr>'Gráfico Casos por Año GES'!Área_de_impresión</vt:lpstr>
      <vt:lpstr>Indice!Área_de_impresión</vt:lpstr>
      <vt:lpstr>POBOBJ!Área_de_impresión</vt:lpstr>
      <vt:lpstr>PorGrpPrSal!Área_de_impresión</vt:lpstr>
      <vt:lpstr>'Tasas de Uso'!Área_de_impresión</vt:lpstr>
      <vt:lpstr>'TODOS LOS AÑOS'!Área_de_impresión</vt:lpstr>
      <vt:lpstr>CASOS</vt:lpstr>
      <vt:lpstr>DATFON</vt:lpstr>
      <vt:lpstr>DATISA</vt:lpstr>
      <vt:lpstr>PorGrpPrSal!DATOS</vt:lpstr>
      <vt:lpstr>DATOS</vt:lpstr>
      <vt:lpstr>'Año 2011'!DATOSAÑO</vt:lpstr>
      <vt:lpstr>'Año 2012'!DATOSAÑO</vt:lpstr>
      <vt:lpstr>'Año 2013'!DATOSAÑO</vt:lpstr>
      <vt:lpstr>'Año 2014'!DATOSAÑO</vt:lpstr>
      <vt:lpstr>'Año 2015'!DATOSAÑO</vt:lpstr>
      <vt:lpstr>'Año 2016'!DATOSAÑO</vt:lpstr>
      <vt:lpstr>'Año 2017'!DATOSAÑO</vt:lpstr>
      <vt:lpstr>'Año 2018'!DATOSAÑO</vt:lpstr>
      <vt:lpstr>'Año 2019'!DATOSAÑO</vt:lpstr>
      <vt:lpstr>DATOSAÑO</vt:lpstr>
      <vt:lpstr>FON_JUN_2006</vt:lpstr>
      <vt:lpstr>FON_JUN_2007</vt:lpstr>
      <vt:lpstr>FON_JUN_2008</vt:lpstr>
      <vt:lpstr>FON_JUN_2009</vt:lpstr>
      <vt:lpstr>FON_JUN_2010</vt:lpstr>
      <vt:lpstr>FON_JUN_2011</vt:lpstr>
      <vt:lpstr>FON_JUN_2012</vt:lpstr>
      <vt:lpstr>FON_JUN_2013</vt:lpstr>
      <vt:lpstr>FON_JUN_2014</vt:lpstr>
      <vt:lpstr>FON_JUN_2015</vt:lpstr>
      <vt:lpstr>FON_JUN_2016</vt:lpstr>
      <vt:lpstr>FON_JUN_2017</vt:lpstr>
      <vt:lpstr>FON_JUN_2018</vt:lpstr>
      <vt:lpstr>FON_JUN_2019</vt:lpstr>
      <vt:lpstr>IND_PRO_SAL</vt:lpstr>
      <vt:lpstr>ISA_JUN_2006</vt:lpstr>
      <vt:lpstr>ISA_JUN_2007</vt:lpstr>
      <vt:lpstr>ISA_JUN_2008</vt:lpstr>
      <vt:lpstr>ISA_JUN_2009</vt:lpstr>
      <vt:lpstr>ISA_JUN_2010</vt:lpstr>
      <vt:lpstr>ISA_JUN_2011</vt:lpstr>
      <vt:lpstr>ISA_JUN_2012</vt:lpstr>
      <vt:lpstr>ISA_JUN_2013</vt:lpstr>
      <vt:lpstr>ISA_JUN_2014</vt:lpstr>
      <vt:lpstr>ISA_JUN_2015</vt:lpstr>
      <vt:lpstr>ISA_JUN_2016</vt:lpstr>
      <vt:lpstr>ISA_JUN_2017</vt:lpstr>
      <vt:lpstr>ISA_JUN_2018</vt:lpstr>
      <vt:lpstr>ISA_JUN_2019</vt:lpstr>
      <vt:lpstr>PorGrpPrSal!TIPATE</vt:lpstr>
      <vt:lpstr>TIPATE</vt:lpstr>
      <vt:lpstr>TODOSLOSAÑOS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Eduardo Salazar</dc:creator>
  <cp:lastModifiedBy>Jorge Neira</cp:lastModifiedBy>
  <cp:lastPrinted>2019-12-02T15:18:24Z</cp:lastPrinted>
  <dcterms:created xsi:type="dcterms:W3CDTF">2008-02-19T17:53:29Z</dcterms:created>
  <dcterms:modified xsi:type="dcterms:W3CDTF">2020-01-17T11:59:21Z</dcterms:modified>
</cp:coreProperties>
</file>